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-bleu\mpm-divoi\SGT\MARCHES\CSPS\3_Elaboration DCE FLO\DCE 09 09 19\"/>
    </mc:Choice>
  </mc:AlternateContent>
  <bookViews>
    <workbookView xWindow="600" yWindow="30" windowWidth="17715" windowHeight="10800"/>
  </bookViews>
  <sheets>
    <sheet name="BPU" sheetId="2" r:id="rId1"/>
    <sheet name="DQE " sheetId="1" r:id="rId2"/>
    <sheet name="DTP" sheetId="5" r:id="rId3"/>
    <sheet name="Chantier type" sheetId="6" r:id="rId4"/>
  </sheets>
  <calcPr calcId="162913"/>
</workbook>
</file>

<file path=xl/calcChain.xml><?xml version="1.0" encoding="utf-8"?>
<calcChain xmlns="http://schemas.openxmlformats.org/spreadsheetml/2006/main">
  <c r="C9" i="6" l="1"/>
  <c r="C10" i="6" s="1"/>
  <c r="C11" i="6" s="1"/>
  <c r="E22" i="1"/>
  <c r="E23" i="1"/>
  <c r="E28" i="1"/>
  <c r="E29" i="1"/>
  <c r="E30" i="1"/>
  <c r="E36" i="1"/>
  <c r="E37" i="1"/>
  <c r="E40" i="1"/>
  <c r="E41" i="1"/>
  <c r="E44" i="1"/>
  <c r="E45" i="1"/>
  <c r="E46" i="1"/>
  <c r="E49" i="1"/>
  <c r="F49" i="1" s="1"/>
  <c r="E50" i="1"/>
  <c r="F50" i="1" s="1"/>
  <c r="E48" i="1"/>
  <c r="E43" i="1"/>
  <c r="E39" i="1"/>
  <c r="E35" i="1"/>
  <c r="E27" i="1"/>
  <c r="E21" i="1"/>
  <c r="E16" i="1"/>
  <c r="E17" i="1"/>
  <c r="E18" i="1"/>
  <c r="E19" i="1"/>
  <c r="E15" i="1"/>
  <c r="E14" i="1"/>
  <c r="E8" i="1"/>
  <c r="E7" i="1"/>
  <c r="C19" i="6" l="1"/>
  <c r="C23" i="6" s="1"/>
  <c r="C17" i="6"/>
  <c r="C18" i="6"/>
  <c r="C22" i="6" s="1"/>
  <c r="C21" i="6" l="1"/>
  <c r="C28" i="6" s="1"/>
  <c r="C25" i="6"/>
  <c r="C27" i="6" s="1"/>
  <c r="C32" i="6" s="1"/>
  <c r="E32" i="6"/>
  <c r="E31" i="6"/>
  <c r="E30" i="6"/>
  <c r="E28" i="6"/>
  <c r="E27" i="6"/>
  <c r="E26" i="6"/>
  <c r="E25" i="6"/>
  <c r="E23" i="6"/>
  <c r="E22" i="6"/>
  <c r="E21" i="6"/>
  <c r="E19" i="6"/>
  <c r="E18" i="6"/>
  <c r="E17" i="6"/>
  <c r="E12" i="6"/>
  <c r="E11" i="6"/>
  <c r="E10" i="6"/>
  <c r="E9" i="6"/>
  <c r="D32" i="6"/>
  <c r="F32" i="6" s="1"/>
  <c r="D31" i="6"/>
  <c r="D30" i="6"/>
  <c r="D28" i="6"/>
  <c r="F28" i="6" s="1"/>
  <c r="G28" i="6" s="1"/>
  <c r="H28" i="6" s="1"/>
  <c r="D27" i="6"/>
  <c r="F27" i="6" s="1"/>
  <c r="D26" i="6"/>
  <c r="D25" i="6"/>
  <c r="D23" i="6"/>
  <c r="F23" i="6" s="1"/>
  <c r="G23" i="6" s="1"/>
  <c r="H23" i="6" s="1"/>
  <c r="D22" i="6"/>
  <c r="F22" i="6" s="1"/>
  <c r="D21" i="6"/>
  <c r="D19" i="6"/>
  <c r="D18" i="6"/>
  <c r="F18" i="6" s="1"/>
  <c r="G18" i="6" s="1"/>
  <c r="H18" i="6" s="1"/>
  <c r="D17" i="6"/>
  <c r="F17" i="6" s="1"/>
  <c r="D12" i="6"/>
  <c r="D11" i="6"/>
  <c r="D10" i="6"/>
  <c r="F10" i="6" s="1"/>
  <c r="G10" i="6" s="1"/>
  <c r="H10" i="6" s="1"/>
  <c r="D9" i="6"/>
  <c r="F9" i="6" s="1"/>
  <c r="N34" i="5"/>
  <c r="N33" i="5"/>
  <c r="D53" i="5"/>
  <c r="D52" i="5"/>
  <c r="D51" i="5"/>
  <c r="D49" i="5"/>
  <c r="D48" i="5"/>
  <c r="D47" i="5"/>
  <c r="D46" i="5"/>
  <c r="D44" i="5"/>
  <c r="D43" i="5"/>
  <c r="D42" i="5"/>
  <c r="D40" i="5"/>
  <c r="D39" i="5"/>
  <c r="D38" i="5"/>
  <c r="D33" i="5"/>
  <c r="D32" i="5"/>
  <c r="D31" i="5"/>
  <c r="D30" i="5"/>
  <c r="D26" i="5"/>
  <c r="D25" i="5"/>
  <c r="D24" i="5"/>
  <c r="D22" i="5"/>
  <c r="D21" i="5"/>
  <c r="D20" i="5"/>
  <c r="D19" i="5"/>
  <c r="D18" i="5"/>
  <c r="D17" i="5"/>
  <c r="D11" i="5"/>
  <c r="D10" i="5"/>
  <c r="M53" i="5"/>
  <c r="N53" i="5" s="1"/>
  <c r="M52" i="5"/>
  <c r="N52" i="5" s="1"/>
  <c r="M51" i="5"/>
  <c r="N51" i="5" s="1"/>
  <c r="M49" i="5"/>
  <c r="N49" i="5" s="1"/>
  <c r="M48" i="5"/>
  <c r="N48" i="5" s="1"/>
  <c r="M47" i="5"/>
  <c r="N47" i="5" s="1"/>
  <c r="M46" i="5"/>
  <c r="N46" i="5" s="1"/>
  <c r="M44" i="5"/>
  <c r="N44" i="5" s="1"/>
  <c r="M43" i="5"/>
  <c r="N43" i="5" s="1"/>
  <c r="M42" i="5"/>
  <c r="N42" i="5" s="1"/>
  <c r="M40" i="5"/>
  <c r="N40" i="5" s="1"/>
  <c r="M39" i="5"/>
  <c r="N39" i="5" s="1"/>
  <c r="M38" i="5"/>
  <c r="N38" i="5" s="1"/>
  <c r="M33" i="5"/>
  <c r="M32" i="5"/>
  <c r="M31" i="5"/>
  <c r="N31" i="5" s="1"/>
  <c r="M30" i="5"/>
  <c r="N30" i="5" s="1"/>
  <c r="M26" i="5"/>
  <c r="N26" i="5" s="1"/>
  <c r="M25" i="5"/>
  <c r="N25" i="5" s="1"/>
  <c r="M24" i="5"/>
  <c r="N24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1" i="5"/>
  <c r="N11" i="5" s="1"/>
  <c r="M10" i="5"/>
  <c r="C26" i="6" l="1"/>
  <c r="C31" i="6" s="1"/>
  <c r="C30" i="6"/>
  <c r="N32" i="5"/>
  <c r="F11" i="6"/>
  <c r="G11" i="6" s="1"/>
  <c r="H11" i="6" s="1"/>
  <c r="F19" i="6"/>
  <c r="G19" i="6" s="1"/>
  <c r="H19" i="6" s="1"/>
  <c r="F12" i="6"/>
  <c r="G12" i="6" s="1"/>
  <c r="H12" i="6" s="1"/>
  <c r="F21" i="6"/>
  <c r="G21" i="6" s="1"/>
  <c r="H21" i="6" s="1"/>
  <c r="F26" i="6"/>
  <c r="G26" i="6" s="1"/>
  <c r="H26" i="6" s="1"/>
  <c r="F31" i="6"/>
  <c r="G31" i="6" s="1"/>
  <c r="H31" i="6" s="1"/>
  <c r="F25" i="6"/>
  <c r="G25" i="6" s="1"/>
  <c r="H25" i="6" s="1"/>
  <c r="F30" i="6"/>
  <c r="G30" i="6" s="1"/>
  <c r="H30" i="6" s="1"/>
  <c r="G17" i="6"/>
  <c r="H17" i="6" s="1"/>
  <c r="G22" i="6"/>
  <c r="H22" i="6" s="1"/>
  <c r="G27" i="6"/>
  <c r="H27" i="6" s="1"/>
  <c r="G9" i="6"/>
  <c r="H9" i="6" s="1"/>
  <c r="N10" i="5"/>
  <c r="F48" i="1"/>
  <c r="F46" i="1"/>
  <c r="F45" i="1"/>
  <c r="F44" i="1"/>
  <c r="F43" i="1"/>
  <c r="F41" i="1"/>
  <c r="F40" i="1"/>
  <c r="F39" i="1"/>
  <c r="F37" i="1"/>
  <c r="F36" i="1"/>
  <c r="F35" i="1"/>
  <c r="F30" i="1"/>
  <c r="F29" i="1"/>
  <c r="F28" i="1"/>
  <c r="F27" i="1"/>
  <c r="F23" i="1"/>
  <c r="F22" i="1"/>
  <c r="F21" i="1"/>
  <c r="F19" i="1"/>
  <c r="F18" i="1"/>
  <c r="F17" i="1"/>
  <c r="F16" i="1"/>
  <c r="F15" i="1"/>
  <c r="F14" i="1"/>
  <c r="F8" i="1"/>
  <c r="F7" i="1"/>
  <c r="G32" i="6" l="1"/>
  <c r="F52" i="1"/>
  <c r="G33" i="6" l="1"/>
  <c r="H32" i="6"/>
  <c r="H33" i="6" s="1"/>
  <c r="F53" i="1"/>
  <c r="F54" i="1" s="1"/>
</calcChain>
</file>

<file path=xl/sharedStrings.xml><?xml version="1.0" encoding="utf-8"?>
<sst xmlns="http://schemas.openxmlformats.org/spreadsheetml/2006/main" count="427" uniqueCount="90">
  <si>
    <t>Territoire Marseille Provence</t>
  </si>
  <si>
    <t>MARCHE CSPS Catégories 2 et 3 VOIRIE INFRASTRUCTURES</t>
  </si>
  <si>
    <t>CATEGORIE 3</t>
  </si>
  <si>
    <t>1 - PHASE CONCEPTION</t>
  </si>
  <si>
    <t>N° PRIX</t>
  </si>
  <si>
    <t>DESIGNATION</t>
  </si>
  <si>
    <t>U</t>
  </si>
  <si>
    <t>Qtité</t>
  </si>
  <si>
    <t>P.U.HT</t>
  </si>
  <si>
    <t>Total</t>
  </si>
  <si>
    <t>3C-1</t>
  </si>
  <si>
    <t>Mission de base</t>
  </si>
  <si>
    <t>u</t>
  </si>
  <si>
    <t>3C-2</t>
  </si>
  <si>
    <t>Rédaction d'un Plan Général de Coordination (simplifié)</t>
  </si>
  <si>
    <t>le PGC</t>
  </si>
  <si>
    <t>2 - PHASE REALISATION</t>
  </si>
  <si>
    <t>PRESTATIONS - Chantier en journée</t>
  </si>
  <si>
    <t>MISSION DE BASE</t>
  </si>
  <si>
    <t>3R-1-1</t>
  </si>
  <si>
    <t>Durée prévisionnelle du chantier inférieure à 2 mois</t>
  </si>
  <si>
    <t>ff</t>
  </si>
  <si>
    <t>3R-1-2</t>
  </si>
  <si>
    <t>Durée prévisionnelle du chantier inférieure à 4 mois</t>
  </si>
  <si>
    <t>3R-1-3</t>
  </si>
  <si>
    <t>Durée prévisionnelle du chantier inférieure &gt; 4 mois</t>
  </si>
  <si>
    <t>3R-2</t>
  </si>
  <si>
    <t>Visite d’inspection commune</t>
  </si>
  <si>
    <t>La visite</t>
  </si>
  <si>
    <t>3R-3</t>
  </si>
  <si>
    <t>Réunion hebdomadaire de chantier (inclut une visite de chantier)</t>
  </si>
  <si>
    <t>La réunion</t>
  </si>
  <si>
    <t>3R-4</t>
  </si>
  <si>
    <t>Visite hebdomadaire</t>
  </si>
  <si>
    <t>PRESTATIONS - Chantier de nuit</t>
  </si>
  <si>
    <t>3RN-2</t>
  </si>
  <si>
    <t>3RN-3</t>
  </si>
  <si>
    <t>3RN-4</t>
  </si>
  <si>
    <t>CATEGORIE 2</t>
  </si>
  <si>
    <t>2C-1-1</t>
  </si>
  <si>
    <t>2C-1-2</t>
  </si>
  <si>
    <t>Mission complémentaire pour gestion d'interfaces complexe (se cumule avec mission de base)</t>
  </si>
  <si>
    <t>2C-1-3</t>
  </si>
  <si>
    <t>Réunion d'interface</t>
  </si>
  <si>
    <t>2C-2</t>
  </si>
  <si>
    <t>Rédaction d'un Plan Général de Coordination</t>
  </si>
  <si>
    <t>2R-1-1</t>
  </si>
  <si>
    <t>2R-1-2</t>
  </si>
  <si>
    <t>Durée prévisionnelle du chantier entre 4 et 8 mois</t>
  </si>
  <si>
    <t>2R-1-3</t>
  </si>
  <si>
    <t>Durée prévisionnelle du chantier inférieure &gt; 8 mois</t>
  </si>
  <si>
    <t>MISSION COMPLEMENTAIRE POUR GESTION D'INTERFACES COMPLEXE (se cumule avec mission de base)</t>
  </si>
  <si>
    <t>2R-1-4</t>
  </si>
  <si>
    <t>2R-1-5</t>
  </si>
  <si>
    <t>2R-1-6</t>
  </si>
  <si>
    <t>Durée prévisionnelle supérieure à 8 mois</t>
  </si>
  <si>
    <t>2R-2</t>
  </si>
  <si>
    <t>2R-3</t>
  </si>
  <si>
    <t>2R-4</t>
  </si>
  <si>
    <t>2R-5</t>
  </si>
  <si>
    <t>2RN-2</t>
  </si>
  <si>
    <t>2RN-3</t>
  </si>
  <si>
    <t>2RN-4</t>
  </si>
  <si>
    <t>Total HT</t>
  </si>
  <si>
    <t>TVA</t>
  </si>
  <si>
    <t>Total TTC</t>
  </si>
  <si>
    <t>Secrétariat</t>
  </si>
  <si>
    <t>Frais de déplacement</t>
  </si>
  <si>
    <t>Autres frais</t>
  </si>
  <si>
    <t>Coordonnateur</t>
  </si>
  <si>
    <t>Nombre d'heures</t>
  </si>
  <si>
    <t>Total selon décomposition</t>
  </si>
  <si>
    <t>Cette partie rappelle les prix unitaires portés au BPU</t>
  </si>
  <si>
    <t>Afin de vérifier la cohérence de l'offre des candidats, un "chantier type" est établi sur la base de X opérations de CSPS catégorie 2 (conception et réalisation) d'une durée prévisionnelle de  6 mois. La moitié d'entre elles comporteront un suivi d'interfaces complexes.
(X correspond au nombre de chantiers simultanés que le candidat s'engage à suivre, conformément à son acte d'engagement).</t>
  </si>
  <si>
    <t>Nombre de chantiers simultanés que le candidat s'engage à suivre, conformément à son acte d'engagement</t>
  </si>
  <si>
    <t>Nombre de coordonnateurs affectés à la réalisation de l'accord-cadre, conformément à son acte d'engagement</t>
  </si>
  <si>
    <t>total :</t>
  </si>
  <si>
    <t>Nombre d'heures estimées par semaine</t>
  </si>
  <si>
    <t>Nombre d'heures estimées par semaine par coordonnateur</t>
  </si>
  <si>
    <r>
      <rPr>
        <b/>
        <sz val="10"/>
        <color theme="1"/>
        <rFont val="Calibri"/>
        <family val="2"/>
        <scheme val="minor"/>
      </rPr>
      <t>Coordonnateur</t>
    </r>
    <r>
      <rPr>
        <sz val="10"/>
        <color theme="1"/>
        <rFont val="Calibri"/>
        <family val="2"/>
        <scheme val="minor"/>
      </rPr>
      <t xml:space="preserve"> : Nombre d'heures par taches (selon DTP)</t>
    </r>
  </si>
  <si>
    <r>
      <rPr>
        <b/>
        <sz val="10"/>
        <color theme="1"/>
        <rFont val="Calibri"/>
        <family val="2"/>
        <scheme val="minor"/>
      </rPr>
      <t>Déplacement</t>
    </r>
    <r>
      <rPr>
        <sz val="10"/>
        <color theme="1"/>
        <rFont val="Calibri"/>
        <family val="2"/>
        <scheme val="minor"/>
      </rPr>
      <t xml:space="preserve"> : Nombre d'heures par taches (selon DTP)</t>
    </r>
  </si>
  <si>
    <t>Nombre d'heures pour l'ensemble des chantiers simultanés (case H2)</t>
  </si>
  <si>
    <t>Colonnes à remplir par le candidat</t>
  </si>
  <si>
    <t>Cellules à remplir par le candidat</t>
  </si>
  <si>
    <t>Coût horaire (€ HT)</t>
  </si>
  <si>
    <t>Estimations sur une semaine de pic d'activité</t>
  </si>
  <si>
    <t>Chantier type
LOT 2 :  Marseille Sud et Est</t>
  </si>
  <si>
    <t>Décomposition des temps passés
LOT 2 :  Marseille Sud et Est</t>
  </si>
  <si>
    <t>DETAIL QUANTITATIF ESTIMATIF
LOT 2 :  Marseille Sud et Est</t>
  </si>
  <si>
    <t>BORDEREAU DE PRIX UNITAIRE
LOT 2 :  Marseille Sud et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</si>
</sst>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4"/>
      <color theme="3" tint="0.79998168889431442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DashDot">
        <color indexed="64"/>
      </bottom>
      <diagonal/>
    </border>
    <border>
      <left style="medium">
        <color indexed="64"/>
      </left>
      <right/>
      <top style="thick">
        <color indexed="64"/>
      </top>
      <bottom style="mediumDashDot">
        <color indexed="64"/>
      </bottom>
      <diagonal/>
    </border>
    <border>
      <left/>
      <right/>
      <top style="thick">
        <color indexed="64"/>
      </top>
      <bottom style="mediumDashDot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Dot">
        <color indexed="64"/>
      </bottom>
      <diagonal/>
    </border>
    <border>
      <left style="thick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thick">
        <color indexed="64"/>
      </right>
      <top style="mediumDashDot">
        <color indexed="64"/>
      </top>
      <bottom style="mediumDashDot">
        <color indexed="64"/>
      </bottom>
      <diagonal/>
    </border>
    <border>
      <left style="thick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thick">
        <color indexed="64"/>
      </right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</cellStyleXfs>
  <cellXfs count="145">
    <xf numFmtId="0" fontId="0" fillId="0" borderId="0" xfId="0"/>
    <xf numFmtId="49" fontId="2" fillId="2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5" borderId="17" xfId="0" applyNumberFormat="1" applyFont="1" applyFill="1" applyBorder="1" applyAlignment="1" applyProtection="1">
      <alignment horizontal="center" vertical="center" wrapText="1"/>
    </xf>
    <xf numFmtId="164" fontId="6" fillId="5" borderId="17" xfId="0" applyNumberFormat="1" applyFont="1" applyFill="1" applyBorder="1" applyAlignment="1" applyProtection="1">
      <alignment horizontal="center" vertical="center" wrapText="1"/>
    </xf>
    <xf numFmtId="164" fontId="5" fillId="5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9" fontId="5" fillId="4" borderId="17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164" fontId="5" fillId="3" borderId="19" xfId="0" applyNumberFormat="1" applyFont="1" applyFill="1" applyBorder="1" applyAlignment="1">
      <alignment horizontal="center" vertical="center" wrapText="1"/>
    </xf>
    <xf numFmtId="164" fontId="6" fillId="5" borderId="19" xfId="0" applyNumberFormat="1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5" borderId="17" xfId="0" applyFill="1" applyBorder="1"/>
    <xf numFmtId="0" fontId="5" fillId="6" borderId="17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/>
    </xf>
    <xf numFmtId="0" fontId="0" fillId="0" borderId="25" xfId="0" applyBorder="1"/>
    <xf numFmtId="0" fontId="2" fillId="2" borderId="26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0" fontId="0" fillId="0" borderId="28" xfId="0" applyBorder="1"/>
    <xf numFmtId="164" fontId="5" fillId="0" borderId="29" xfId="0" applyNumberFormat="1" applyFont="1" applyBorder="1" applyAlignment="1">
      <alignment horizontal="center" vertical="center"/>
    </xf>
    <xf numFmtId="0" fontId="6" fillId="7" borderId="17" xfId="0" applyNumberFormat="1" applyFont="1" applyFill="1" applyBorder="1" applyAlignment="1" applyProtection="1">
      <alignment horizontal="center" vertical="center" wrapText="1"/>
    </xf>
    <xf numFmtId="164" fontId="6" fillId="7" borderId="19" xfId="0" applyNumberFormat="1" applyFont="1" applyFill="1" applyBorder="1" applyAlignment="1" applyProtection="1">
      <alignment horizontal="center" vertical="center" wrapText="1"/>
    </xf>
    <xf numFmtId="0" fontId="0" fillId="7" borderId="17" xfId="0" applyFill="1" applyBorder="1"/>
    <xf numFmtId="0" fontId="0" fillId="7" borderId="25" xfId="0" applyFill="1" applyBorder="1"/>
    <xf numFmtId="0" fontId="1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5" borderId="17" xfId="0" applyNumberFormat="1" applyFont="1" applyFill="1" applyBorder="1" applyAlignment="1">
      <alignment horizontal="center" vertical="center"/>
    </xf>
    <xf numFmtId="2" fontId="0" fillId="0" borderId="25" xfId="0" applyNumberFormat="1" applyBorder="1"/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7" borderId="17" xfId="0" applyNumberFormat="1" applyFont="1" applyFill="1" applyBorder="1" applyAlignment="1">
      <alignment horizontal="center" vertical="center"/>
    </xf>
    <xf numFmtId="2" fontId="0" fillId="7" borderId="25" xfId="0" applyNumberFormat="1" applyFill="1" applyBorder="1"/>
    <xf numFmtId="2" fontId="5" fillId="5" borderId="28" xfId="0" applyNumberFormat="1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2" fontId="5" fillId="9" borderId="32" xfId="0" applyNumberFormat="1" applyFont="1" applyFill="1" applyBorder="1" applyAlignment="1">
      <alignment horizontal="center" vertical="center"/>
    </xf>
    <xf numFmtId="2" fontId="5" fillId="9" borderId="33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 applyProtection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6" fillId="7" borderId="19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/>
    <xf numFmtId="0" fontId="5" fillId="0" borderId="27" xfId="0" applyFont="1" applyBorder="1" applyAlignment="1">
      <alignment horizontal="left" vertical="center" wrapText="1"/>
    </xf>
    <xf numFmtId="0" fontId="0" fillId="0" borderId="28" xfId="0" applyBorder="1" applyAlignment="1"/>
    <xf numFmtId="0" fontId="16" fillId="11" borderId="11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37" xfId="0" applyBorder="1" applyAlignment="1"/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8EBA.2AADA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8EBA.2AADA28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8EBA.2AADA28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8EBA.2AADA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1189892</xdr:colOff>
      <xdr:row>0</xdr:row>
      <xdr:rowOff>1000124</xdr:rowOff>
    </xdr:to>
    <xdr:pic>
      <xdr:nvPicPr>
        <xdr:cNvPr id="2" name="Image 1" descr="1484822478293_Pasted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61392" cy="10001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1189892</xdr:colOff>
      <xdr:row>0</xdr:row>
      <xdr:rowOff>1000124</xdr:rowOff>
    </xdr:to>
    <xdr:pic>
      <xdr:nvPicPr>
        <xdr:cNvPr id="2" name="Image 1" descr="1484822478293_Pasted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61392" cy="10001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1189892</xdr:colOff>
      <xdr:row>0</xdr:row>
      <xdr:rowOff>1000124</xdr:rowOff>
    </xdr:to>
    <xdr:pic>
      <xdr:nvPicPr>
        <xdr:cNvPr id="2" name="Image 1" descr="1484822478293_Pasted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61392" cy="10001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1189892</xdr:colOff>
      <xdr:row>0</xdr:row>
      <xdr:rowOff>1000124</xdr:rowOff>
    </xdr:to>
    <xdr:pic>
      <xdr:nvPicPr>
        <xdr:cNvPr id="2" name="Image 1" descr="1484822478293_Pasted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61392" cy="10001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zoomScalePageLayoutView="130" workbookViewId="0">
      <selection activeCell="H3" sqref="H3"/>
    </sheetView>
  </sheetViews>
  <sheetFormatPr baseColWidth="10" defaultRowHeight="15" x14ac:dyDescent="0.25"/>
  <cols>
    <col min="1" max="1" width="9.7109375" style="6" customWidth="1"/>
    <col min="2" max="2" width="31.42578125" style="39" customWidth="1"/>
    <col min="3" max="3" width="6.85546875" style="39" customWidth="1"/>
    <col min="4" max="4" width="10.28515625" style="40" customWidth="1"/>
  </cols>
  <sheetData>
    <row r="1" spans="1:4" ht="81" customHeight="1" thickTop="1" thickBot="1" x14ac:dyDescent="0.3">
      <c r="A1" s="1"/>
      <c r="B1" s="108" t="s">
        <v>0</v>
      </c>
      <c r="C1" s="109"/>
      <c r="D1" s="109"/>
    </row>
    <row r="2" spans="1:4" ht="33" customHeight="1" thickBot="1" x14ac:dyDescent="0.3">
      <c r="A2" s="110" t="s">
        <v>1</v>
      </c>
      <c r="B2" s="111"/>
      <c r="C2" s="111"/>
      <c r="D2" s="111"/>
    </row>
    <row r="3" spans="1:4" ht="48" customHeight="1" thickBot="1" x14ac:dyDescent="0.3">
      <c r="A3" s="112" t="s">
        <v>89</v>
      </c>
      <c r="B3" s="113"/>
      <c r="C3" s="113"/>
      <c r="D3" s="113"/>
    </row>
    <row r="4" spans="1:4" s="6" customFormat="1" ht="16.5" thickBot="1" x14ac:dyDescent="0.3">
      <c r="A4" s="2"/>
      <c r="B4" s="3" t="s">
        <v>2</v>
      </c>
      <c r="C4" s="4"/>
      <c r="D4" s="4"/>
    </row>
    <row r="5" spans="1:4" s="6" customFormat="1" ht="15.75" x14ac:dyDescent="0.25">
      <c r="A5" s="7"/>
      <c r="B5" s="8" t="s">
        <v>3</v>
      </c>
      <c r="C5" s="9"/>
      <c r="D5" s="9"/>
    </row>
    <row r="6" spans="1:4" s="6" customFormat="1" x14ac:dyDescent="0.25">
      <c r="A6" s="11" t="s">
        <v>4</v>
      </c>
      <c r="B6" s="12" t="s">
        <v>5</v>
      </c>
      <c r="C6" s="12" t="s">
        <v>6</v>
      </c>
      <c r="D6" s="13" t="s">
        <v>8</v>
      </c>
    </row>
    <row r="7" spans="1:4" s="20" customFormat="1" x14ac:dyDescent="0.25">
      <c r="A7" s="15" t="s">
        <v>10</v>
      </c>
      <c r="B7" s="16" t="s">
        <v>11</v>
      </c>
      <c r="C7" s="16" t="s">
        <v>12</v>
      </c>
      <c r="D7" s="18"/>
    </row>
    <row r="8" spans="1:4" s="20" customFormat="1" ht="25.5" x14ac:dyDescent="0.25">
      <c r="A8" s="15" t="s">
        <v>13</v>
      </c>
      <c r="B8" s="16" t="s">
        <v>14</v>
      </c>
      <c r="C8" s="16" t="s">
        <v>15</v>
      </c>
      <c r="D8" s="18"/>
    </row>
    <row r="9" spans="1:4" s="21" customFormat="1" x14ac:dyDescent="0.25">
      <c r="A9" s="15"/>
      <c r="B9" s="16"/>
      <c r="C9" s="16"/>
      <c r="D9" s="18"/>
    </row>
    <row r="10" spans="1:4" ht="15.75" x14ac:dyDescent="0.25">
      <c r="A10" s="22"/>
      <c r="B10" s="23" t="s">
        <v>16</v>
      </c>
      <c r="C10" s="22"/>
      <c r="D10" s="22"/>
    </row>
    <row r="11" spans="1:4" x14ac:dyDescent="0.25">
      <c r="A11" s="11" t="s">
        <v>4</v>
      </c>
      <c r="B11" s="12" t="s">
        <v>5</v>
      </c>
      <c r="C11" s="12" t="s">
        <v>6</v>
      </c>
      <c r="D11" s="13"/>
    </row>
    <row r="12" spans="1:4" x14ac:dyDescent="0.25">
      <c r="A12" s="15"/>
      <c r="B12" s="24" t="s">
        <v>17</v>
      </c>
      <c r="C12" s="17"/>
      <c r="D12" s="18"/>
    </row>
    <row r="13" spans="1:4" x14ac:dyDescent="0.25">
      <c r="A13" s="15"/>
      <c r="B13" s="17" t="s">
        <v>18</v>
      </c>
      <c r="C13" s="17"/>
      <c r="D13" s="18"/>
    </row>
    <row r="14" spans="1:4" ht="25.5" x14ac:dyDescent="0.25">
      <c r="A14" s="15" t="s">
        <v>19</v>
      </c>
      <c r="B14" s="17" t="s">
        <v>20</v>
      </c>
      <c r="C14" s="17" t="s">
        <v>21</v>
      </c>
      <c r="D14" s="18"/>
    </row>
    <row r="15" spans="1:4" ht="25.5" x14ac:dyDescent="0.25">
      <c r="A15" s="15" t="s">
        <v>22</v>
      </c>
      <c r="B15" s="17" t="s">
        <v>23</v>
      </c>
      <c r="C15" s="17" t="s">
        <v>21</v>
      </c>
      <c r="D15" s="18"/>
    </row>
    <row r="16" spans="1:4" ht="25.5" x14ac:dyDescent="0.25">
      <c r="A16" s="15" t="s">
        <v>24</v>
      </c>
      <c r="B16" s="17" t="s">
        <v>25</v>
      </c>
      <c r="C16" s="17" t="s">
        <v>21</v>
      </c>
      <c r="D16" s="18"/>
    </row>
    <row r="17" spans="1:4" ht="25.5" x14ac:dyDescent="0.25">
      <c r="A17" s="15" t="s">
        <v>26</v>
      </c>
      <c r="B17" s="17" t="s">
        <v>27</v>
      </c>
      <c r="C17" s="17" t="s">
        <v>28</v>
      </c>
      <c r="D17" s="18"/>
    </row>
    <row r="18" spans="1:4" ht="38.25" x14ac:dyDescent="0.25">
      <c r="A18" s="15" t="s">
        <v>29</v>
      </c>
      <c r="B18" s="17" t="s">
        <v>30</v>
      </c>
      <c r="C18" s="17" t="s">
        <v>31</v>
      </c>
      <c r="D18" s="18"/>
    </row>
    <row r="19" spans="1:4" ht="25.5" x14ac:dyDescent="0.25">
      <c r="A19" s="15" t="s">
        <v>32</v>
      </c>
      <c r="B19" s="17" t="s">
        <v>33</v>
      </c>
      <c r="C19" s="17" t="s">
        <v>28</v>
      </c>
      <c r="D19" s="18"/>
    </row>
    <row r="20" spans="1:4" x14ac:dyDescent="0.25">
      <c r="A20" s="15"/>
      <c r="B20" s="24" t="s">
        <v>34</v>
      </c>
      <c r="C20" s="17"/>
      <c r="D20" s="18"/>
    </row>
    <row r="21" spans="1:4" ht="25.5" x14ac:dyDescent="0.25">
      <c r="A21" s="15" t="s">
        <v>35</v>
      </c>
      <c r="B21" s="17" t="s">
        <v>27</v>
      </c>
      <c r="C21" s="17" t="s">
        <v>28</v>
      </c>
      <c r="D21" s="18"/>
    </row>
    <row r="22" spans="1:4" ht="38.25" x14ac:dyDescent="0.25">
      <c r="A22" s="15" t="s">
        <v>36</v>
      </c>
      <c r="B22" s="17" t="s">
        <v>30</v>
      </c>
      <c r="C22" s="17" t="s">
        <v>31</v>
      </c>
      <c r="D22" s="18"/>
    </row>
    <row r="23" spans="1:4" ht="25.5" x14ac:dyDescent="0.25">
      <c r="A23" s="15" t="s">
        <v>37</v>
      </c>
      <c r="B23" s="17" t="s">
        <v>33</v>
      </c>
      <c r="C23" s="17" t="s">
        <v>28</v>
      </c>
      <c r="D23" s="18"/>
    </row>
    <row r="24" spans="1:4" ht="15.75" x14ac:dyDescent="0.25">
      <c r="A24" s="22"/>
      <c r="B24" s="23" t="s">
        <v>38</v>
      </c>
      <c r="C24" s="22"/>
      <c r="D24" s="22"/>
    </row>
    <row r="25" spans="1:4" ht="18.75" customHeight="1" x14ac:dyDescent="0.25">
      <c r="A25" s="22"/>
      <c r="B25" s="23" t="s">
        <v>3</v>
      </c>
      <c r="C25" s="22"/>
      <c r="D25" s="22"/>
    </row>
    <row r="26" spans="1:4" s="25" customFormat="1" x14ac:dyDescent="0.25">
      <c r="A26" s="11" t="s">
        <v>4</v>
      </c>
      <c r="B26" s="12" t="s">
        <v>5</v>
      </c>
      <c r="C26" s="12" t="s">
        <v>6</v>
      </c>
      <c r="D26" s="13"/>
    </row>
    <row r="27" spans="1:4" s="25" customFormat="1" x14ac:dyDescent="0.25">
      <c r="A27" s="15" t="s">
        <v>39</v>
      </c>
      <c r="B27" s="26" t="s">
        <v>11</v>
      </c>
      <c r="C27" s="26" t="s">
        <v>12</v>
      </c>
      <c r="D27" s="28"/>
    </row>
    <row r="28" spans="1:4" s="25" customFormat="1" ht="38.25" x14ac:dyDescent="0.25">
      <c r="A28" s="15" t="s">
        <v>40</v>
      </c>
      <c r="B28" s="26" t="s">
        <v>41</v>
      </c>
      <c r="C28" s="26" t="s">
        <v>12</v>
      </c>
      <c r="D28" s="28"/>
    </row>
    <row r="29" spans="1:4" s="25" customFormat="1" ht="38.25" x14ac:dyDescent="0.25">
      <c r="A29" s="15" t="s">
        <v>42</v>
      </c>
      <c r="B29" s="26" t="s">
        <v>43</v>
      </c>
      <c r="C29" s="26" t="s">
        <v>31</v>
      </c>
      <c r="D29" s="28"/>
    </row>
    <row r="30" spans="1:4" s="25" customFormat="1" ht="24" customHeight="1" x14ac:dyDescent="0.25">
      <c r="A30" s="15" t="s">
        <v>44</v>
      </c>
      <c r="B30" s="26" t="s">
        <v>45</v>
      </c>
      <c r="C30" s="26" t="s">
        <v>15</v>
      </c>
      <c r="D30" s="28"/>
    </row>
    <row r="31" spans="1:4" x14ac:dyDescent="0.25">
      <c r="A31" s="15"/>
      <c r="B31" s="16"/>
      <c r="C31" s="16"/>
      <c r="D31" s="18"/>
    </row>
    <row r="32" spans="1:4" ht="14.25" customHeight="1" x14ac:dyDescent="0.25">
      <c r="A32" s="22"/>
      <c r="B32" s="23" t="s">
        <v>16</v>
      </c>
      <c r="C32" s="22"/>
      <c r="D32" s="22"/>
    </row>
    <row r="33" spans="1:4" x14ac:dyDescent="0.25">
      <c r="A33" s="11" t="s">
        <v>4</v>
      </c>
      <c r="B33" s="12" t="s">
        <v>5</v>
      </c>
      <c r="C33" s="12" t="s">
        <v>6</v>
      </c>
      <c r="D33" s="13"/>
    </row>
    <row r="34" spans="1:4" ht="18.75" customHeight="1" x14ac:dyDescent="0.25">
      <c r="A34" s="15"/>
      <c r="B34" s="30" t="s">
        <v>18</v>
      </c>
      <c r="C34" s="27"/>
      <c r="D34" s="28"/>
    </row>
    <row r="35" spans="1:4" ht="25.5" x14ac:dyDescent="0.25">
      <c r="A35" s="15" t="s">
        <v>46</v>
      </c>
      <c r="B35" s="27" t="s">
        <v>23</v>
      </c>
      <c r="C35" s="27" t="s">
        <v>21</v>
      </c>
      <c r="D35" s="28"/>
    </row>
    <row r="36" spans="1:4" ht="25.5" x14ac:dyDescent="0.25">
      <c r="A36" s="15" t="s">
        <v>47</v>
      </c>
      <c r="B36" s="27" t="s">
        <v>48</v>
      </c>
      <c r="C36" s="27" t="s">
        <v>21</v>
      </c>
      <c r="D36" s="28"/>
    </row>
    <row r="37" spans="1:4" ht="25.5" x14ac:dyDescent="0.25">
      <c r="A37" s="15" t="s">
        <v>49</v>
      </c>
      <c r="B37" s="27" t="s">
        <v>50</v>
      </c>
      <c r="C37" s="27" t="s">
        <v>21</v>
      </c>
      <c r="D37" s="28"/>
    </row>
    <row r="38" spans="1:4" ht="38.25" x14ac:dyDescent="0.25">
      <c r="A38" s="15"/>
      <c r="B38" s="27" t="s">
        <v>51</v>
      </c>
      <c r="C38" s="27"/>
      <c r="D38" s="28"/>
    </row>
    <row r="39" spans="1:4" ht="25.5" x14ac:dyDescent="0.25">
      <c r="A39" s="15" t="s">
        <v>52</v>
      </c>
      <c r="B39" s="27" t="s">
        <v>23</v>
      </c>
      <c r="C39" s="27" t="s">
        <v>21</v>
      </c>
      <c r="D39" s="28"/>
    </row>
    <row r="40" spans="1:4" ht="25.5" x14ac:dyDescent="0.25">
      <c r="A40" s="15" t="s">
        <v>53</v>
      </c>
      <c r="B40" s="27" t="s">
        <v>48</v>
      </c>
      <c r="C40" s="27" t="s">
        <v>21</v>
      </c>
      <c r="D40" s="28"/>
    </row>
    <row r="41" spans="1:4" ht="25.5" x14ac:dyDescent="0.25">
      <c r="A41" s="15" t="s">
        <v>54</v>
      </c>
      <c r="B41" s="27" t="s">
        <v>55</v>
      </c>
      <c r="C41" s="27" t="s">
        <v>21</v>
      </c>
      <c r="D41" s="28"/>
    </row>
    <row r="42" spans="1:4" x14ac:dyDescent="0.25">
      <c r="A42" s="15"/>
      <c r="B42" s="31" t="s">
        <v>17</v>
      </c>
      <c r="C42" s="27"/>
      <c r="D42" s="28"/>
    </row>
    <row r="43" spans="1:4" ht="27.75" customHeight="1" x14ac:dyDescent="0.25">
      <c r="A43" s="15" t="s">
        <v>56</v>
      </c>
      <c r="B43" s="27" t="s">
        <v>27</v>
      </c>
      <c r="C43" s="27" t="s">
        <v>28</v>
      </c>
      <c r="D43" s="28"/>
    </row>
    <row r="44" spans="1:4" ht="38.25" x14ac:dyDescent="0.25">
      <c r="A44" s="15" t="s">
        <v>57</v>
      </c>
      <c r="B44" s="27" t="s">
        <v>30</v>
      </c>
      <c r="C44" s="27" t="s">
        <v>31</v>
      </c>
      <c r="D44" s="28"/>
    </row>
    <row r="45" spans="1:4" ht="25.5" x14ac:dyDescent="0.25">
      <c r="A45" s="15" t="s">
        <v>58</v>
      </c>
      <c r="B45" s="27" t="s">
        <v>33</v>
      </c>
      <c r="C45" s="27" t="s">
        <v>28</v>
      </c>
      <c r="D45" s="28"/>
    </row>
    <row r="46" spans="1:4" ht="38.25" x14ac:dyDescent="0.25">
      <c r="A46" s="15" t="s">
        <v>59</v>
      </c>
      <c r="B46" s="27" t="s">
        <v>43</v>
      </c>
      <c r="C46" s="27" t="s">
        <v>31</v>
      </c>
      <c r="D46" s="28"/>
    </row>
    <row r="47" spans="1:4" x14ac:dyDescent="0.25">
      <c r="A47" s="15"/>
      <c r="B47" s="31" t="s">
        <v>34</v>
      </c>
      <c r="C47" s="27"/>
      <c r="D47" s="28"/>
    </row>
    <row r="48" spans="1:4" ht="25.5" x14ac:dyDescent="0.25">
      <c r="A48" s="15" t="s">
        <v>60</v>
      </c>
      <c r="B48" s="27" t="s">
        <v>27</v>
      </c>
      <c r="C48" s="27" t="s">
        <v>28</v>
      </c>
      <c r="D48" s="28"/>
    </row>
    <row r="49" spans="1:4" ht="38.25" x14ac:dyDescent="0.25">
      <c r="A49" s="15" t="s">
        <v>61</v>
      </c>
      <c r="B49" s="27" t="s">
        <v>30</v>
      </c>
      <c r="C49" s="27" t="s">
        <v>31</v>
      </c>
      <c r="D49" s="28"/>
    </row>
    <row r="50" spans="1:4" ht="25.5" x14ac:dyDescent="0.25">
      <c r="A50" s="15" t="s">
        <v>62</v>
      </c>
      <c r="B50" s="27" t="s">
        <v>33</v>
      </c>
      <c r="C50" s="27" t="s">
        <v>28</v>
      </c>
      <c r="D50" s="28"/>
    </row>
  </sheetData>
  <mergeCells count="3">
    <mergeCell ref="B1:D1"/>
    <mergeCell ref="A2:D2"/>
    <mergeCell ref="A3:D3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PageLayoutView="130" workbookViewId="0">
      <selection activeCell="A3" sqref="A3:F3"/>
    </sheetView>
  </sheetViews>
  <sheetFormatPr baseColWidth="10" defaultRowHeight="15" x14ac:dyDescent="0.25"/>
  <cols>
    <col min="1" max="1" width="9.7109375" style="6" customWidth="1"/>
    <col min="2" max="2" width="31.42578125" style="39" customWidth="1"/>
    <col min="3" max="3" width="6.85546875" style="39" customWidth="1"/>
    <col min="4" max="4" width="6.28515625" style="39" customWidth="1"/>
    <col min="5" max="5" width="10.28515625" style="40" customWidth="1"/>
    <col min="6" max="6" width="11.140625" style="39" customWidth="1"/>
  </cols>
  <sheetData>
    <row r="1" spans="1:6" ht="81" customHeight="1" thickTop="1" thickBot="1" x14ac:dyDescent="0.3">
      <c r="A1" s="1"/>
      <c r="B1" s="108" t="s">
        <v>0</v>
      </c>
      <c r="C1" s="109"/>
      <c r="D1" s="109"/>
      <c r="E1" s="109"/>
      <c r="F1" s="114"/>
    </row>
    <row r="2" spans="1:6" ht="33" customHeight="1" thickBot="1" x14ac:dyDescent="0.3">
      <c r="A2" s="110" t="s">
        <v>1</v>
      </c>
      <c r="B2" s="111"/>
      <c r="C2" s="111"/>
      <c r="D2" s="111"/>
      <c r="E2" s="111"/>
      <c r="F2" s="115"/>
    </row>
    <row r="3" spans="1:6" ht="48" customHeight="1" thickBot="1" x14ac:dyDescent="0.3">
      <c r="A3" s="112" t="s">
        <v>88</v>
      </c>
      <c r="B3" s="113"/>
      <c r="C3" s="113"/>
      <c r="D3" s="113"/>
      <c r="E3" s="113"/>
      <c r="F3" s="116"/>
    </row>
    <row r="4" spans="1:6" s="6" customFormat="1" ht="16.5" thickBot="1" x14ac:dyDescent="0.3">
      <c r="A4" s="2"/>
      <c r="B4" s="3" t="s">
        <v>2</v>
      </c>
      <c r="C4" s="4"/>
      <c r="D4" s="4"/>
      <c r="E4" s="4"/>
      <c r="F4" s="5"/>
    </row>
    <row r="5" spans="1:6" s="6" customFormat="1" ht="15.75" x14ac:dyDescent="0.25">
      <c r="A5" s="7"/>
      <c r="B5" s="8" t="s">
        <v>3</v>
      </c>
      <c r="C5" s="9"/>
      <c r="D5" s="9"/>
      <c r="E5" s="9"/>
      <c r="F5" s="10"/>
    </row>
    <row r="6" spans="1:6" s="6" customFormat="1" x14ac:dyDescent="0.25">
      <c r="A6" s="11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4" t="s">
        <v>9</v>
      </c>
    </row>
    <row r="7" spans="1:6" s="20" customFormat="1" x14ac:dyDescent="0.25">
      <c r="A7" s="15" t="s">
        <v>10</v>
      </c>
      <c r="B7" s="16" t="s">
        <v>11</v>
      </c>
      <c r="C7" s="16" t="s">
        <v>12</v>
      </c>
      <c r="D7" s="17">
        <v>28</v>
      </c>
      <c r="E7" s="18">
        <f>BPU!D7</f>
        <v>0</v>
      </c>
      <c r="F7" s="19">
        <f>D7*E7</f>
        <v>0</v>
      </c>
    </row>
    <row r="8" spans="1:6" s="20" customFormat="1" ht="25.5" x14ac:dyDescent="0.25">
      <c r="A8" s="15" t="s">
        <v>13</v>
      </c>
      <c r="B8" s="16" t="s">
        <v>14</v>
      </c>
      <c r="C8" s="16" t="s">
        <v>15</v>
      </c>
      <c r="D8" s="17">
        <v>8</v>
      </c>
      <c r="E8" s="18">
        <f>BPU!D8</f>
        <v>0</v>
      </c>
      <c r="F8" s="19">
        <f t="shared" ref="F8" si="0">D8*E8</f>
        <v>0</v>
      </c>
    </row>
    <row r="9" spans="1:6" s="21" customFormat="1" x14ac:dyDescent="0.25">
      <c r="A9" s="15"/>
      <c r="B9" s="16"/>
      <c r="C9" s="16"/>
      <c r="D9" s="17"/>
      <c r="E9" s="18"/>
      <c r="F9" s="19"/>
    </row>
    <row r="10" spans="1:6" ht="15.75" x14ac:dyDescent="0.25">
      <c r="A10" s="22"/>
      <c r="B10" s="23" t="s">
        <v>16</v>
      </c>
      <c r="C10" s="22"/>
      <c r="D10" s="22"/>
      <c r="E10" s="22"/>
      <c r="F10" s="22"/>
    </row>
    <row r="11" spans="1:6" x14ac:dyDescent="0.25">
      <c r="A11" s="11" t="s">
        <v>4</v>
      </c>
      <c r="B11" s="12" t="s">
        <v>5</v>
      </c>
      <c r="C11" s="12" t="s">
        <v>6</v>
      </c>
      <c r="D11" s="12" t="s">
        <v>7</v>
      </c>
      <c r="E11" s="13"/>
      <c r="F11" s="14" t="s">
        <v>9</v>
      </c>
    </row>
    <row r="12" spans="1:6" x14ac:dyDescent="0.25">
      <c r="A12" s="15"/>
      <c r="B12" s="24" t="s">
        <v>17</v>
      </c>
      <c r="C12" s="17"/>
      <c r="D12" s="17"/>
      <c r="E12" s="18"/>
      <c r="F12" s="19"/>
    </row>
    <row r="13" spans="1:6" x14ac:dyDescent="0.25">
      <c r="A13" s="15"/>
      <c r="B13" s="17" t="s">
        <v>18</v>
      </c>
      <c r="C13" s="17"/>
      <c r="D13" s="17"/>
      <c r="E13" s="18"/>
      <c r="F13" s="19"/>
    </row>
    <row r="14" spans="1:6" ht="25.5" x14ac:dyDescent="0.25">
      <c r="A14" s="15" t="s">
        <v>19</v>
      </c>
      <c r="B14" s="17" t="s">
        <v>20</v>
      </c>
      <c r="C14" s="17" t="s">
        <v>21</v>
      </c>
      <c r="D14" s="17">
        <v>10</v>
      </c>
      <c r="E14" s="18">
        <f>BPU!D14</f>
        <v>0</v>
      </c>
      <c r="F14" s="19">
        <f t="shared" ref="F14:F19" si="1">D14*E14</f>
        <v>0</v>
      </c>
    </row>
    <row r="15" spans="1:6" ht="25.5" x14ac:dyDescent="0.25">
      <c r="A15" s="15" t="s">
        <v>22</v>
      </c>
      <c r="B15" s="17" t="s">
        <v>23</v>
      </c>
      <c r="C15" s="17" t="s">
        <v>21</v>
      </c>
      <c r="D15" s="17">
        <v>15</v>
      </c>
      <c r="E15" s="18">
        <f>BPU!D15</f>
        <v>0</v>
      </c>
      <c r="F15" s="19">
        <f t="shared" si="1"/>
        <v>0</v>
      </c>
    </row>
    <row r="16" spans="1:6" ht="25.5" x14ac:dyDescent="0.25">
      <c r="A16" s="15" t="s">
        <v>24</v>
      </c>
      <c r="B16" s="17" t="s">
        <v>25</v>
      </c>
      <c r="C16" s="17" t="s">
        <v>21</v>
      </c>
      <c r="D16" s="17">
        <v>8</v>
      </c>
      <c r="E16" s="18">
        <f>BPU!D16</f>
        <v>0</v>
      </c>
      <c r="F16" s="19">
        <f t="shared" si="1"/>
        <v>0</v>
      </c>
    </row>
    <row r="17" spans="1:6" ht="25.5" x14ac:dyDescent="0.25">
      <c r="A17" s="15" t="s">
        <v>26</v>
      </c>
      <c r="B17" s="17" t="s">
        <v>27</v>
      </c>
      <c r="C17" s="17" t="s">
        <v>28</v>
      </c>
      <c r="D17" s="17">
        <v>58</v>
      </c>
      <c r="E17" s="18">
        <f>BPU!D17</f>
        <v>0</v>
      </c>
      <c r="F17" s="19">
        <f t="shared" si="1"/>
        <v>0</v>
      </c>
    </row>
    <row r="18" spans="1:6" ht="38.25" x14ac:dyDescent="0.25">
      <c r="A18" s="15" t="s">
        <v>29</v>
      </c>
      <c r="B18" s="17" t="s">
        <v>30</v>
      </c>
      <c r="C18" s="17" t="s">
        <v>31</v>
      </c>
      <c r="D18" s="17">
        <v>340</v>
      </c>
      <c r="E18" s="18">
        <f>BPU!D18</f>
        <v>0</v>
      </c>
      <c r="F18" s="19">
        <f t="shared" si="1"/>
        <v>0</v>
      </c>
    </row>
    <row r="19" spans="1:6" ht="25.5" x14ac:dyDescent="0.25">
      <c r="A19" s="15" t="s">
        <v>32</v>
      </c>
      <c r="B19" s="17" t="s">
        <v>33</v>
      </c>
      <c r="C19" s="17" t="s">
        <v>28</v>
      </c>
      <c r="D19" s="17">
        <v>150</v>
      </c>
      <c r="E19" s="18">
        <f>BPU!D19</f>
        <v>0</v>
      </c>
      <c r="F19" s="19">
        <f t="shared" si="1"/>
        <v>0</v>
      </c>
    </row>
    <row r="20" spans="1:6" x14ac:dyDescent="0.25">
      <c r="A20" s="15"/>
      <c r="B20" s="24" t="s">
        <v>34</v>
      </c>
      <c r="C20" s="17"/>
      <c r="D20" s="17"/>
      <c r="E20" s="18"/>
      <c r="F20" s="19"/>
    </row>
    <row r="21" spans="1:6" ht="25.5" x14ac:dyDescent="0.25">
      <c r="A21" s="15" t="s">
        <v>35</v>
      </c>
      <c r="B21" s="17" t="s">
        <v>27</v>
      </c>
      <c r="C21" s="17" t="s">
        <v>28</v>
      </c>
      <c r="D21" s="17">
        <v>10</v>
      </c>
      <c r="E21" s="18">
        <f>BPU!D21</f>
        <v>0</v>
      </c>
      <c r="F21" s="19">
        <f t="shared" ref="F21:F23" si="2">D21*E21</f>
        <v>0</v>
      </c>
    </row>
    <row r="22" spans="1:6" ht="38.25" x14ac:dyDescent="0.25">
      <c r="A22" s="15" t="s">
        <v>36</v>
      </c>
      <c r="B22" s="17" t="s">
        <v>30</v>
      </c>
      <c r="C22" s="17" t="s">
        <v>31</v>
      </c>
      <c r="D22" s="17">
        <v>15</v>
      </c>
      <c r="E22" s="18">
        <f>BPU!D22</f>
        <v>0</v>
      </c>
      <c r="F22" s="19">
        <f t="shared" si="2"/>
        <v>0</v>
      </c>
    </row>
    <row r="23" spans="1:6" ht="25.5" x14ac:dyDescent="0.25">
      <c r="A23" s="15" t="s">
        <v>37</v>
      </c>
      <c r="B23" s="17" t="s">
        <v>33</v>
      </c>
      <c r="C23" s="17" t="s">
        <v>28</v>
      </c>
      <c r="D23" s="17">
        <v>40</v>
      </c>
      <c r="E23" s="18">
        <f>BPU!D23</f>
        <v>0</v>
      </c>
      <c r="F23" s="19">
        <f t="shared" si="2"/>
        <v>0</v>
      </c>
    </row>
    <row r="24" spans="1:6" ht="15.75" x14ac:dyDescent="0.25">
      <c r="A24" s="22"/>
      <c r="B24" s="23" t="s">
        <v>38</v>
      </c>
      <c r="C24" s="22"/>
      <c r="D24" s="22"/>
      <c r="E24" s="22"/>
      <c r="F24" s="22"/>
    </row>
    <row r="25" spans="1:6" ht="18.75" customHeight="1" x14ac:dyDescent="0.25">
      <c r="A25" s="22"/>
      <c r="B25" s="23" t="s">
        <v>3</v>
      </c>
      <c r="C25" s="22"/>
      <c r="D25" s="22"/>
      <c r="E25" s="22"/>
      <c r="F25" s="22"/>
    </row>
    <row r="26" spans="1:6" s="25" customFormat="1" x14ac:dyDescent="0.25">
      <c r="A26" s="11" t="s">
        <v>4</v>
      </c>
      <c r="B26" s="12" t="s">
        <v>5</v>
      </c>
      <c r="C26" s="12" t="s">
        <v>6</v>
      </c>
      <c r="D26" s="12" t="s">
        <v>7</v>
      </c>
      <c r="E26" s="13"/>
      <c r="F26" s="14" t="s">
        <v>9</v>
      </c>
    </row>
    <row r="27" spans="1:6" s="25" customFormat="1" x14ac:dyDescent="0.25">
      <c r="A27" s="15" t="s">
        <v>39</v>
      </c>
      <c r="B27" s="26" t="s">
        <v>11</v>
      </c>
      <c r="C27" s="26" t="s">
        <v>12</v>
      </c>
      <c r="D27" s="27">
        <v>60</v>
      </c>
      <c r="E27" s="18">
        <f>BPU!D27</f>
        <v>0</v>
      </c>
      <c r="F27" s="29">
        <f>D27*E27</f>
        <v>0</v>
      </c>
    </row>
    <row r="28" spans="1:6" s="25" customFormat="1" ht="38.25" x14ac:dyDescent="0.25">
      <c r="A28" s="15" t="s">
        <v>40</v>
      </c>
      <c r="B28" s="26" t="s">
        <v>41</v>
      </c>
      <c r="C28" s="26" t="s">
        <v>12</v>
      </c>
      <c r="D28" s="27">
        <v>10</v>
      </c>
      <c r="E28" s="18">
        <f>BPU!D28</f>
        <v>0</v>
      </c>
      <c r="F28" s="29">
        <f>D28*E28</f>
        <v>0</v>
      </c>
    </row>
    <row r="29" spans="1:6" s="25" customFormat="1" ht="38.25" x14ac:dyDescent="0.25">
      <c r="A29" s="15" t="s">
        <v>42</v>
      </c>
      <c r="B29" s="26" t="s">
        <v>43</v>
      </c>
      <c r="C29" s="26" t="s">
        <v>31</v>
      </c>
      <c r="D29" s="27">
        <v>20</v>
      </c>
      <c r="E29" s="18">
        <f>BPU!D29</f>
        <v>0</v>
      </c>
      <c r="F29" s="29">
        <f t="shared" ref="F29:F45" si="3">D29*E29</f>
        <v>0</v>
      </c>
    </row>
    <row r="30" spans="1:6" s="25" customFormat="1" ht="24" customHeight="1" x14ac:dyDescent="0.25">
      <c r="A30" s="15" t="s">
        <v>44</v>
      </c>
      <c r="B30" s="26" t="s">
        <v>45</v>
      </c>
      <c r="C30" s="26" t="s">
        <v>15</v>
      </c>
      <c r="D30" s="27">
        <v>53</v>
      </c>
      <c r="E30" s="18">
        <f>BPU!D30</f>
        <v>0</v>
      </c>
      <c r="F30" s="29">
        <f t="shared" si="3"/>
        <v>0</v>
      </c>
    </row>
    <row r="31" spans="1:6" x14ac:dyDescent="0.25">
      <c r="A31" s="15"/>
      <c r="B31" s="16"/>
      <c r="C31" s="16"/>
      <c r="D31" s="17"/>
      <c r="E31" s="18"/>
      <c r="F31" s="19"/>
    </row>
    <row r="32" spans="1:6" ht="14.25" customHeight="1" x14ac:dyDescent="0.25">
      <c r="A32" s="22"/>
      <c r="B32" s="23" t="s">
        <v>16</v>
      </c>
      <c r="C32" s="22"/>
      <c r="D32" s="22"/>
      <c r="E32" s="22"/>
      <c r="F32" s="22"/>
    </row>
    <row r="33" spans="1:6" x14ac:dyDescent="0.25">
      <c r="A33" s="11" t="s">
        <v>4</v>
      </c>
      <c r="B33" s="12" t="s">
        <v>5</v>
      </c>
      <c r="C33" s="12" t="s">
        <v>6</v>
      </c>
      <c r="D33" s="12" t="s">
        <v>7</v>
      </c>
      <c r="E33" s="13"/>
      <c r="F33" s="14" t="s">
        <v>9</v>
      </c>
    </row>
    <row r="34" spans="1:6" ht="18.75" customHeight="1" x14ac:dyDescent="0.25">
      <c r="A34" s="15"/>
      <c r="B34" s="30" t="s">
        <v>18</v>
      </c>
      <c r="C34" s="27"/>
      <c r="D34" s="27"/>
      <c r="E34" s="28"/>
      <c r="F34" s="29"/>
    </row>
    <row r="35" spans="1:6" ht="25.5" x14ac:dyDescent="0.25">
      <c r="A35" s="15" t="s">
        <v>46</v>
      </c>
      <c r="B35" s="27" t="s">
        <v>23</v>
      </c>
      <c r="C35" s="27" t="s">
        <v>21</v>
      </c>
      <c r="D35" s="27">
        <v>10</v>
      </c>
      <c r="E35" s="18">
        <f>BPU!D35</f>
        <v>0</v>
      </c>
      <c r="F35" s="29">
        <f t="shared" si="3"/>
        <v>0</v>
      </c>
    </row>
    <row r="36" spans="1:6" ht="25.5" x14ac:dyDescent="0.25">
      <c r="A36" s="15" t="s">
        <v>47</v>
      </c>
      <c r="B36" s="27" t="s">
        <v>48</v>
      </c>
      <c r="C36" s="27" t="s">
        <v>21</v>
      </c>
      <c r="D36" s="27">
        <v>10</v>
      </c>
      <c r="E36" s="18">
        <f>BPU!D36</f>
        <v>0</v>
      </c>
      <c r="F36" s="29">
        <f t="shared" si="3"/>
        <v>0</v>
      </c>
    </row>
    <row r="37" spans="1:6" ht="25.5" x14ac:dyDescent="0.25">
      <c r="A37" s="15" t="s">
        <v>49</v>
      </c>
      <c r="B37" s="27" t="s">
        <v>50</v>
      </c>
      <c r="C37" s="27" t="s">
        <v>21</v>
      </c>
      <c r="D37" s="27">
        <v>10</v>
      </c>
      <c r="E37" s="18">
        <f>BPU!D37</f>
        <v>0</v>
      </c>
      <c r="F37" s="29">
        <f t="shared" si="3"/>
        <v>0</v>
      </c>
    </row>
    <row r="38" spans="1:6" ht="38.25" x14ac:dyDescent="0.25">
      <c r="A38" s="15"/>
      <c r="B38" s="27" t="s">
        <v>51</v>
      </c>
      <c r="C38" s="27"/>
      <c r="D38" s="27"/>
      <c r="E38" s="28"/>
      <c r="F38" s="29"/>
    </row>
    <row r="39" spans="1:6" ht="25.5" x14ac:dyDescent="0.25">
      <c r="A39" s="15" t="s">
        <v>52</v>
      </c>
      <c r="B39" s="27" t="s">
        <v>23</v>
      </c>
      <c r="C39" s="27" t="s">
        <v>21</v>
      </c>
      <c r="D39" s="27">
        <v>2</v>
      </c>
      <c r="E39" s="18">
        <f>BPU!D39</f>
        <v>0</v>
      </c>
      <c r="F39" s="29">
        <f t="shared" ref="F39:F41" si="4">D39*E39</f>
        <v>0</v>
      </c>
    </row>
    <row r="40" spans="1:6" ht="25.5" x14ac:dyDescent="0.25">
      <c r="A40" s="15" t="s">
        <v>53</v>
      </c>
      <c r="B40" s="27" t="s">
        <v>48</v>
      </c>
      <c r="C40" s="27" t="s">
        <v>21</v>
      </c>
      <c r="D40" s="27">
        <v>3</v>
      </c>
      <c r="E40" s="18">
        <f>BPU!D40</f>
        <v>0</v>
      </c>
      <c r="F40" s="29">
        <f t="shared" si="4"/>
        <v>0</v>
      </c>
    </row>
    <row r="41" spans="1:6" ht="25.5" x14ac:dyDescent="0.25">
      <c r="A41" s="15" t="s">
        <v>54</v>
      </c>
      <c r="B41" s="27" t="s">
        <v>55</v>
      </c>
      <c r="C41" s="27" t="s">
        <v>21</v>
      </c>
      <c r="D41" s="27">
        <v>5</v>
      </c>
      <c r="E41" s="18">
        <f>BPU!D41</f>
        <v>0</v>
      </c>
      <c r="F41" s="29">
        <f t="shared" si="4"/>
        <v>0</v>
      </c>
    </row>
    <row r="42" spans="1:6" x14ac:dyDescent="0.25">
      <c r="A42" s="15"/>
      <c r="B42" s="31" t="s">
        <v>17</v>
      </c>
      <c r="C42" s="27"/>
      <c r="D42" s="27"/>
      <c r="E42" s="28"/>
      <c r="F42" s="29"/>
    </row>
    <row r="43" spans="1:6" ht="27.75" customHeight="1" x14ac:dyDescent="0.25">
      <c r="A43" s="15" t="s">
        <v>56</v>
      </c>
      <c r="B43" s="27" t="s">
        <v>27</v>
      </c>
      <c r="C43" s="27" t="s">
        <v>28</v>
      </c>
      <c r="D43" s="27">
        <v>70</v>
      </c>
      <c r="E43" s="18">
        <f>BPU!D43</f>
        <v>0</v>
      </c>
      <c r="F43" s="29">
        <f t="shared" si="3"/>
        <v>0</v>
      </c>
    </row>
    <row r="44" spans="1:6" ht="38.25" x14ac:dyDescent="0.25">
      <c r="A44" s="15" t="s">
        <v>57</v>
      </c>
      <c r="B44" s="27" t="s">
        <v>30</v>
      </c>
      <c r="C44" s="27" t="s">
        <v>31</v>
      </c>
      <c r="D44" s="27">
        <v>250</v>
      </c>
      <c r="E44" s="18">
        <f>BPU!D44</f>
        <v>0</v>
      </c>
      <c r="F44" s="29">
        <f t="shared" si="3"/>
        <v>0</v>
      </c>
    </row>
    <row r="45" spans="1:6" ht="25.5" x14ac:dyDescent="0.25">
      <c r="A45" s="15" t="s">
        <v>58</v>
      </c>
      <c r="B45" s="27" t="s">
        <v>33</v>
      </c>
      <c r="C45" s="27" t="s">
        <v>28</v>
      </c>
      <c r="D45" s="27">
        <v>130</v>
      </c>
      <c r="E45" s="18">
        <f>BPU!D45</f>
        <v>0</v>
      </c>
      <c r="F45" s="29">
        <f t="shared" si="3"/>
        <v>0</v>
      </c>
    </row>
    <row r="46" spans="1:6" ht="38.25" x14ac:dyDescent="0.25">
      <c r="A46" s="15" t="s">
        <v>59</v>
      </c>
      <c r="B46" s="27" t="s">
        <v>43</v>
      </c>
      <c r="C46" s="27" t="s">
        <v>31</v>
      </c>
      <c r="D46" s="27">
        <v>15</v>
      </c>
      <c r="E46" s="18">
        <f>BPU!D46</f>
        <v>0</v>
      </c>
      <c r="F46" s="29">
        <f>D46*E46</f>
        <v>0</v>
      </c>
    </row>
    <row r="47" spans="1:6" x14ac:dyDescent="0.25">
      <c r="A47" s="15"/>
      <c r="B47" s="31" t="s">
        <v>34</v>
      </c>
      <c r="C47" s="27"/>
      <c r="D47" s="27"/>
      <c r="E47" s="28"/>
      <c r="F47" s="29"/>
    </row>
    <row r="48" spans="1:6" ht="25.5" x14ac:dyDescent="0.25">
      <c r="A48" s="15" t="s">
        <v>60</v>
      </c>
      <c r="B48" s="27" t="s">
        <v>27</v>
      </c>
      <c r="C48" s="27" t="s">
        <v>28</v>
      </c>
      <c r="D48" s="27">
        <v>20</v>
      </c>
      <c r="E48" s="18">
        <f>BPU!D48</f>
        <v>0</v>
      </c>
      <c r="F48" s="29">
        <f t="shared" ref="F48:F50" si="5">D48*E48</f>
        <v>0</v>
      </c>
    </row>
    <row r="49" spans="1:6" ht="38.25" x14ac:dyDescent="0.25">
      <c r="A49" s="15" t="s">
        <v>61</v>
      </c>
      <c r="B49" s="27" t="s">
        <v>30</v>
      </c>
      <c r="C49" s="27" t="s">
        <v>31</v>
      </c>
      <c r="D49" s="27">
        <v>40</v>
      </c>
      <c r="E49" s="18">
        <f>BPU!D49</f>
        <v>0</v>
      </c>
      <c r="F49" s="29">
        <f t="shared" si="5"/>
        <v>0</v>
      </c>
    </row>
    <row r="50" spans="1:6" ht="25.5" x14ac:dyDescent="0.25">
      <c r="A50" s="15" t="s">
        <v>62</v>
      </c>
      <c r="B50" s="27" t="s">
        <v>33</v>
      </c>
      <c r="C50" s="27" t="s">
        <v>28</v>
      </c>
      <c r="D50" s="27">
        <v>40</v>
      </c>
      <c r="E50" s="18">
        <f>BPU!D50</f>
        <v>0</v>
      </c>
      <c r="F50" s="29">
        <f t="shared" si="5"/>
        <v>0</v>
      </c>
    </row>
    <row r="51" spans="1:6" x14ac:dyDescent="0.25">
      <c r="A51" s="32"/>
      <c r="B51" s="33"/>
      <c r="C51" s="33"/>
      <c r="D51" s="17"/>
      <c r="E51" s="18"/>
      <c r="F51" s="19"/>
    </row>
    <row r="52" spans="1:6" x14ac:dyDescent="0.25">
      <c r="A52" s="34"/>
      <c r="B52" s="35"/>
      <c r="C52" s="35"/>
      <c r="D52" s="36"/>
      <c r="E52" s="15" t="s">
        <v>63</v>
      </c>
      <c r="F52" s="37">
        <f>SUM(F7:F50)</f>
        <v>0</v>
      </c>
    </row>
    <row r="53" spans="1:6" x14ac:dyDescent="0.25">
      <c r="A53" s="34"/>
      <c r="B53" s="35"/>
      <c r="C53" s="35"/>
      <c r="D53" s="15" t="s">
        <v>64</v>
      </c>
      <c r="E53" s="38">
        <v>0.2</v>
      </c>
      <c r="F53" s="37">
        <f>F52*E53</f>
        <v>0</v>
      </c>
    </row>
    <row r="54" spans="1:6" x14ac:dyDescent="0.25">
      <c r="A54" s="34"/>
      <c r="B54" s="35"/>
      <c r="C54" s="35"/>
      <c r="D54" s="36"/>
      <c r="E54" s="15" t="s">
        <v>65</v>
      </c>
      <c r="F54" s="37">
        <f>F52+F53</f>
        <v>0</v>
      </c>
    </row>
  </sheetData>
  <mergeCells count="3">
    <mergeCell ref="B1:F1"/>
    <mergeCell ref="A2:F2"/>
    <mergeCell ref="A3:F3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zoomScalePageLayoutView="130" workbookViewId="0">
      <selection activeCell="A3" sqref="A3:D3"/>
    </sheetView>
  </sheetViews>
  <sheetFormatPr baseColWidth="10" defaultRowHeight="15" x14ac:dyDescent="0.25"/>
  <cols>
    <col min="1" max="1" width="9.7109375" style="6" customWidth="1"/>
    <col min="2" max="2" width="31.42578125" style="39" customWidth="1"/>
    <col min="3" max="3" width="6.85546875" style="39" customWidth="1"/>
    <col min="4" max="4" width="10.28515625" style="40" customWidth="1"/>
    <col min="5" max="5" width="11.42578125" style="39"/>
    <col min="9" max="9" width="11.42578125" style="35"/>
    <col min="13" max="13" width="13.28515625" customWidth="1"/>
    <col min="14" max="14" width="68.140625" customWidth="1"/>
  </cols>
  <sheetData>
    <row r="1" spans="1:14" ht="81" customHeight="1" thickTop="1" thickBot="1" x14ac:dyDescent="0.3">
      <c r="A1" s="1"/>
      <c r="B1" s="108" t="s">
        <v>0</v>
      </c>
      <c r="C1" s="109"/>
      <c r="D1" s="109"/>
    </row>
    <row r="2" spans="1:14" ht="33" customHeight="1" thickBot="1" x14ac:dyDescent="0.3">
      <c r="A2" s="110" t="s">
        <v>1</v>
      </c>
      <c r="B2" s="111"/>
      <c r="C2" s="111"/>
      <c r="D2" s="111"/>
    </row>
    <row r="3" spans="1:14" ht="48" customHeight="1" thickBot="1" x14ac:dyDescent="0.3">
      <c r="A3" s="112" t="s">
        <v>87</v>
      </c>
      <c r="B3" s="113"/>
      <c r="C3" s="113"/>
      <c r="D3" s="113"/>
    </row>
    <row r="4" spans="1:14" s="42" customFormat="1" ht="30" customHeight="1" thickBot="1" x14ac:dyDescent="0.3">
      <c r="A4" s="41"/>
      <c r="B4" s="41"/>
      <c r="C4" s="41"/>
      <c r="D4" s="41"/>
      <c r="E4" s="127" t="s">
        <v>82</v>
      </c>
      <c r="F4" s="128"/>
      <c r="G4" s="128"/>
      <c r="H4" s="128"/>
      <c r="I4" s="128"/>
      <c r="J4" s="128"/>
      <c r="K4" s="128"/>
      <c r="L4" s="129"/>
    </row>
    <row r="5" spans="1:14" s="42" customFormat="1" ht="30" customHeight="1" x14ac:dyDescent="0.25">
      <c r="A5" s="121" t="s">
        <v>72</v>
      </c>
      <c r="B5" s="122"/>
      <c r="C5" s="122"/>
      <c r="D5" s="123"/>
      <c r="E5" s="126" t="s">
        <v>69</v>
      </c>
      <c r="F5" s="117"/>
      <c r="G5" s="117" t="s">
        <v>66</v>
      </c>
      <c r="H5" s="117"/>
      <c r="I5" s="117" t="s">
        <v>67</v>
      </c>
      <c r="J5" s="117"/>
      <c r="K5" s="117" t="s">
        <v>68</v>
      </c>
      <c r="L5" s="118"/>
      <c r="M5" s="119" t="s">
        <v>71</v>
      </c>
      <c r="N5" s="43"/>
    </row>
    <row r="6" spans="1:14" s="42" customFormat="1" ht="30" customHeight="1" thickBot="1" x14ac:dyDescent="0.3">
      <c r="A6" s="124"/>
      <c r="B6" s="124"/>
      <c r="C6" s="124"/>
      <c r="D6" s="125"/>
      <c r="E6" s="51" t="s">
        <v>70</v>
      </c>
      <c r="F6" s="50" t="s">
        <v>84</v>
      </c>
      <c r="G6" s="50" t="s">
        <v>70</v>
      </c>
      <c r="H6" s="50" t="s">
        <v>84</v>
      </c>
      <c r="I6" s="50" t="s">
        <v>70</v>
      </c>
      <c r="J6" s="50" t="s">
        <v>84</v>
      </c>
      <c r="K6" s="50" t="s">
        <v>70</v>
      </c>
      <c r="L6" s="50" t="s">
        <v>84</v>
      </c>
      <c r="M6" s="120"/>
    </row>
    <row r="7" spans="1:14" s="6" customFormat="1" ht="16.5" thickBot="1" x14ac:dyDescent="0.3">
      <c r="A7" s="2"/>
      <c r="B7" s="3" t="s">
        <v>2</v>
      </c>
      <c r="C7" s="4"/>
      <c r="D7" s="4"/>
      <c r="E7" s="2"/>
      <c r="F7" s="4"/>
      <c r="G7" s="4"/>
      <c r="H7" s="4"/>
      <c r="I7" s="4"/>
      <c r="J7" s="4"/>
      <c r="K7" s="4"/>
      <c r="L7" s="4"/>
      <c r="M7" s="52"/>
    </row>
    <row r="8" spans="1:14" s="6" customFormat="1" ht="16.5" thickBot="1" x14ac:dyDescent="0.3">
      <c r="A8" s="7"/>
      <c r="B8" s="8" t="s">
        <v>3</v>
      </c>
      <c r="C8" s="9"/>
      <c r="D8" s="9"/>
      <c r="E8" s="2"/>
      <c r="F8" s="4"/>
      <c r="G8" s="4"/>
      <c r="H8" s="4"/>
      <c r="I8" s="4"/>
      <c r="J8" s="4"/>
      <c r="K8" s="4"/>
      <c r="L8" s="4"/>
      <c r="M8" s="52"/>
    </row>
    <row r="9" spans="1:14" s="6" customFormat="1" x14ac:dyDescent="0.25">
      <c r="A9" s="11" t="s">
        <v>4</v>
      </c>
      <c r="B9" s="12" t="s">
        <v>5</v>
      </c>
      <c r="C9" s="12" t="s">
        <v>6</v>
      </c>
      <c r="D9" s="44" t="s">
        <v>8</v>
      </c>
      <c r="E9" s="53"/>
      <c r="F9" s="44"/>
      <c r="G9" s="44"/>
      <c r="H9" s="44"/>
      <c r="I9" s="44"/>
      <c r="J9" s="44"/>
      <c r="K9" s="44"/>
      <c r="L9" s="44"/>
      <c r="M9" s="54"/>
    </row>
    <row r="10" spans="1:14" s="20" customFormat="1" x14ac:dyDescent="0.25">
      <c r="A10" s="15" t="s">
        <v>10</v>
      </c>
      <c r="B10" s="16" t="s">
        <v>11</v>
      </c>
      <c r="C10" s="16" t="s">
        <v>12</v>
      </c>
      <c r="D10" s="45">
        <f>BPU!D7</f>
        <v>0</v>
      </c>
      <c r="E10" s="66"/>
      <c r="F10" s="37">
        <v>0</v>
      </c>
      <c r="G10" s="47"/>
      <c r="H10" s="37">
        <v>0</v>
      </c>
      <c r="I10" s="36">
        <v>0</v>
      </c>
      <c r="J10" s="37">
        <v>0</v>
      </c>
      <c r="K10" s="47"/>
      <c r="L10" s="37">
        <v>0</v>
      </c>
      <c r="M10" s="55">
        <f>E10*F10+G10*H10+I10*J10+K10*L10</f>
        <v>0</v>
      </c>
      <c r="N10" s="65" t="str">
        <f>IF(M10&lt;&gt;D10,"Attention, votre total selon décomposition est différent du prix unitaire porté au BPU","")</f>
        <v/>
      </c>
    </row>
    <row r="11" spans="1:14" s="20" customFormat="1" ht="25.5" x14ac:dyDescent="0.25">
      <c r="A11" s="15" t="s">
        <v>13</v>
      </c>
      <c r="B11" s="16" t="s">
        <v>14</v>
      </c>
      <c r="C11" s="16" t="s">
        <v>15</v>
      </c>
      <c r="D11" s="45">
        <f>BPU!D8</f>
        <v>0</v>
      </c>
      <c r="E11" s="66"/>
      <c r="F11" s="37">
        <v>0</v>
      </c>
      <c r="G11" s="47"/>
      <c r="H11" s="37">
        <v>0</v>
      </c>
      <c r="I11" s="36">
        <v>0</v>
      </c>
      <c r="J11" s="37">
        <v>0</v>
      </c>
      <c r="K11" s="47"/>
      <c r="L11" s="37">
        <v>0</v>
      </c>
      <c r="M11" s="55">
        <f>E11*F11+G11*H11+I11*J11+K11*L11</f>
        <v>0</v>
      </c>
      <c r="N11" s="65" t="str">
        <f>IF(M11&lt;&gt;D11,"Attention, votre total selon décomposition est différent du prix unitaire porté au BPU","")</f>
        <v/>
      </c>
    </row>
    <row r="12" spans="1:14" s="21" customFormat="1" x14ac:dyDescent="0.25">
      <c r="A12" s="15"/>
      <c r="B12" s="16"/>
      <c r="C12" s="61"/>
      <c r="D12" s="62"/>
      <c r="E12" s="67"/>
      <c r="F12" s="63"/>
      <c r="G12" s="63"/>
      <c r="H12" s="63"/>
      <c r="I12" s="75"/>
      <c r="J12" s="63"/>
      <c r="K12" s="63"/>
      <c r="L12" s="63"/>
      <c r="M12" s="64"/>
    </row>
    <row r="13" spans="1:14" ht="15.75" x14ac:dyDescent="0.25">
      <c r="A13" s="22"/>
      <c r="B13" s="23" t="s">
        <v>16</v>
      </c>
      <c r="C13" s="22"/>
      <c r="D13" s="46"/>
      <c r="E13" s="57"/>
      <c r="F13" s="46"/>
      <c r="G13" s="46"/>
      <c r="H13" s="46"/>
      <c r="I13" s="46"/>
      <c r="J13" s="46"/>
      <c r="K13" s="46"/>
      <c r="L13" s="46"/>
      <c r="M13" s="52"/>
    </row>
    <row r="14" spans="1:14" x14ac:dyDescent="0.25">
      <c r="A14" s="11" t="s">
        <v>4</v>
      </c>
      <c r="B14" s="12" t="s">
        <v>5</v>
      </c>
      <c r="C14" s="12" t="s">
        <v>6</v>
      </c>
      <c r="D14" s="44" t="s">
        <v>8</v>
      </c>
      <c r="E14" s="53"/>
      <c r="F14" s="44"/>
      <c r="G14" s="44"/>
      <c r="H14" s="44"/>
      <c r="I14" s="44"/>
      <c r="J14" s="44"/>
      <c r="K14" s="44"/>
      <c r="L14" s="44"/>
      <c r="M14" s="54"/>
    </row>
    <row r="15" spans="1:14" x14ac:dyDescent="0.25">
      <c r="A15" s="15"/>
      <c r="B15" s="24" t="s">
        <v>17</v>
      </c>
      <c r="C15" s="61"/>
      <c r="D15" s="62"/>
      <c r="E15" s="67"/>
      <c r="F15" s="63"/>
      <c r="G15" s="63"/>
      <c r="H15" s="63"/>
      <c r="I15" s="75"/>
      <c r="J15" s="63"/>
      <c r="K15" s="63"/>
      <c r="L15" s="63"/>
      <c r="M15" s="64"/>
    </row>
    <row r="16" spans="1:14" x14ac:dyDescent="0.25">
      <c r="A16" s="15"/>
      <c r="B16" s="17" t="s">
        <v>18</v>
      </c>
      <c r="C16" s="61"/>
      <c r="D16" s="62"/>
      <c r="E16" s="67"/>
      <c r="F16" s="63"/>
      <c r="G16" s="63"/>
      <c r="H16" s="63"/>
      <c r="I16" s="75"/>
      <c r="J16" s="63"/>
      <c r="K16" s="63"/>
      <c r="L16" s="63"/>
      <c r="M16" s="64"/>
    </row>
    <row r="17" spans="1:14" ht="25.5" x14ac:dyDescent="0.25">
      <c r="A17" s="15" t="s">
        <v>19</v>
      </c>
      <c r="B17" s="17" t="s">
        <v>20</v>
      </c>
      <c r="C17" s="17" t="s">
        <v>21</v>
      </c>
      <c r="D17" s="45">
        <f>BPU!D14</f>
        <v>0</v>
      </c>
      <c r="E17" s="66"/>
      <c r="F17" s="37">
        <v>0</v>
      </c>
      <c r="G17" s="48"/>
      <c r="H17" s="37">
        <v>0</v>
      </c>
      <c r="I17" s="36">
        <v>0</v>
      </c>
      <c r="J17" s="37">
        <v>0</v>
      </c>
      <c r="K17" s="48"/>
      <c r="L17" s="37">
        <v>0</v>
      </c>
      <c r="M17" s="55">
        <f t="shared" ref="M17:M22" si="0">E17*F17+G17*H17+I17*J17+K17*L17</f>
        <v>0</v>
      </c>
      <c r="N17" s="65" t="str">
        <f t="shared" ref="N17:N22" si="1">IF(M17&lt;&gt;D17,"Attention, votre total selon décomposition est différent du prix unitaire porté au BPU","")</f>
        <v/>
      </c>
    </row>
    <row r="18" spans="1:14" ht="25.5" x14ac:dyDescent="0.25">
      <c r="A18" s="15" t="s">
        <v>22</v>
      </c>
      <c r="B18" s="17" t="s">
        <v>23</v>
      </c>
      <c r="C18" s="17" t="s">
        <v>21</v>
      </c>
      <c r="D18" s="45">
        <f>BPU!D15</f>
        <v>0</v>
      </c>
      <c r="E18" s="66"/>
      <c r="F18" s="37">
        <v>0</v>
      </c>
      <c r="G18" s="48"/>
      <c r="H18" s="37">
        <v>0</v>
      </c>
      <c r="I18" s="36">
        <v>0</v>
      </c>
      <c r="J18" s="37">
        <v>0</v>
      </c>
      <c r="K18" s="48"/>
      <c r="L18" s="37">
        <v>0</v>
      </c>
      <c r="M18" s="55">
        <f t="shared" si="0"/>
        <v>0</v>
      </c>
      <c r="N18" s="65" t="str">
        <f t="shared" si="1"/>
        <v/>
      </c>
    </row>
    <row r="19" spans="1:14" ht="25.5" x14ac:dyDescent="0.25">
      <c r="A19" s="15" t="s">
        <v>24</v>
      </c>
      <c r="B19" s="17" t="s">
        <v>25</v>
      </c>
      <c r="C19" s="17" t="s">
        <v>21</v>
      </c>
      <c r="D19" s="45">
        <f>BPU!D16</f>
        <v>0</v>
      </c>
      <c r="E19" s="66"/>
      <c r="F19" s="37">
        <v>0</v>
      </c>
      <c r="G19" s="48"/>
      <c r="H19" s="37">
        <v>0</v>
      </c>
      <c r="I19" s="36">
        <v>0</v>
      </c>
      <c r="J19" s="37">
        <v>0</v>
      </c>
      <c r="K19" s="48"/>
      <c r="L19" s="37">
        <v>0</v>
      </c>
      <c r="M19" s="55">
        <f t="shared" si="0"/>
        <v>0</v>
      </c>
      <c r="N19" s="65" t="str">
        <f t="shared" si="1"/>
        <v/>
      </c>
    </row>
    <row r="20" spans="1:14" ht="25.5" x14ac:dyDescent="0.25">
      <c r="A20" s="15" t="s">
        <v>26</v>
      </c>
      <c r="B20" s="17" t="s">
        <v>27</v>
      </c>
      <c r="C20" s="17" t="s">
        <v>28</v>
      </c>
      <c r="D20" s="45">
        <f>BPU!D17</f>
        <v>0</v>
      </c>
      <c r="E20" s="66"/>
      <c r="F20" s="37">
        <v>0</v>
      </c>
      <c r="G20" s="48"/>
      <c r="H20" s="37">
        <v>0</v>
      </c>
      <c r="I20" s="36">
        <v>1</v>
      </c>
      <c r="J20" s="37">
        <v>0</v>
      </c>
      <c r="K20" s="48"/>
      <c r="L20" s="37">
        <v>0</v>
      </c>
      <c r="M20" s="55">
        <f t="shared" si="0"/>
        <v>0</v>
      </c>
      <c r="N20" s="65" t="str">
        <f t="shared" si="1"/>
        <v/>
      </c>
    </row>
    <row r="21" spans="1:14" ht="38.25" x14ac:dyDescent="0.25">
      <c r="A21" s="15" t="s">
        <v>29</v>
      </c>
      <c r="B21" s="17" t="s">
        <v>30</v>
      </c>
      <c r="C21" s="17" t="s">
        <v>31</v>
      </c>
      <c r="D21" s="45">
        <f>BPU!D18</f>
        <v>0</v>
      </c>
      <c r="E21" s="66"/>
      <c r="F21" s="37">
        <v>0</v>
      </c>
      <c r="G21" s="48"/>
      <c r="H21" s="37">
        <v>0</v>
      </c>
      <c r="I21" s="36">
        <v>1</v>
      </c>
      <c r="J21" s="37">
        <v>0</v>
      </c>
      <c r="K21" s="48"/>
      <c r="L21" s="37">
        <v>0</v>
      </c>
      <c r="M21" s="55">
        <f t="shared" si="0"/>
        <v>0</v>
      </c>
      <c r="N21" s="65" t="str">
        <f t="shared" si="1"/>
        <v/>
      </c>
    </row>
    <row r="22" spans="1:14" ht="25.5" x14ac:dyDescent="0.25">
      <c r="A22" s="15" t="s">
        <v>32</v>
      </c>
      <c r="B22" s="17" t="s">
        <v>33</v>
      </c>
      <c r="C22" s="17" t="s">
        <v>28</v>
      </c>
      <c r="D22" s="45">
        <f>BPU!D19</f>
        <v>0</v>
      </c>
      <c r="E22" s="66"/>
      <c r="F22" s="37">
        <v>0</v>
      </c>
      <c r="G22" s="48"/>
      <c r="H22" s="37">
        <v>0</v>
      </c>
      <c r="I22" s="36">
        <v>1</v>
      </c>
      <c r="J22" s="37">
        <v>0</v>
      </c>
      <c r="K22" s="48"/>
      <c r="L22" s="37">
        <v>0</v>
      </c>
      <c r="M22" s="55">
        <f t="shared" si="0"/>
        <v>0</v>
      </c>
      <c r="N22" s="65" t="str">
        <f t="shared" si="1"/>
        <v/>
      </c>
    </row>
    <row r="23" spans="1:14" x14ac:dyDescent="0.25">
      <c r="A23" s="15"/>
      <c r="B23" s="24" t="s">
        <v>34</v>
      </c>
      <c r="C23" s="61"/>
      <c r="D23" s="62"/>
      <c r="E23" s="67"/>
      <c r="F23" s="63"/>
      <c r="G23" s="63"/>
      <c r="H23" s="63"/>
      <c r="I23" s="75"/>
      <c r="J23" s="63"/>
      <c r="K23" s="63"/>
      <c r="L23" s="63"/>
      <c r="M23" s="64"/>
    </row>
    <row r="24" spans="1:14" ht="25.5" x14ac:dyDescent="0.25">
      <c r="A24" s="15" t="s">
        <v>35</v>
      </c>
      <c r="B24" s="17" t="s">
        <v>27</v>
      </c>
      <c r="C24" s="17" t="s">
        <v>28</v>
      </c>
      <c r="D24" s="45">
        <f>BPU!D21</f>
        <v>0</v>
      </c>
      <c r="E24" s="66"/>
      <c r="F24" s="37">
        <v>0</v>
      </c>
      <c r="G24" s="48"/>
      <c r="H24" s="37">
        <v>0</v>
      </c>
      <c r="I24" s="36">
        <v>1</v>
      </c>
      <c r="J24" s="37">
        <v>0</v>
      </c>
      <c r="K24" s="48"/>
      <c r="L24" s="37">
        <v>0</v>
      </c>
      <c r="M24" s="55">
        <f t="shared" ref="M24:M26" si="2">E24*F24+G24*H24+I24*J24+K24*L24</f>
        <v>0</v>
      </c>
      <c r="N24" s="65" t="str">
        <f t="shared" ref="N24:N26" si="3">IF(M24&lt;&gt;D24,"Attention, votre total selon décomposition est différent du prix unitaire porté au BPU","")</f>
        <v/>
      </c>
    </row>
    <row r="25" spans="1:14" ht="38.25" x14ac:dyDescent="0.25">
      <c r="A25" s="15" t="s">
        <v>36</v>
      </c>
      <c r="B25" s="17" t="s">
        <v>30</v>
      </c>
      <c r="C25" s="17" t="s">
        <v>31</v>
      </c>
      <c r="D25" s="45">
        <f>BPU!D22</f>
        <v>0</v>
      </c>
      <c r="E25" s="66"/>
      <c r="F25" s="37">
        <v>0</v>
      </c>
      <c r="G25" s="48"/>
      <c r="H25" s="37">
        <v>0</v>
      </c>
      <c r="I25" s="36">
        <v>1</v>
      </c>
      <c r="J25" s="37">
        <v>0</v>
      </c>
      <c r="K25" s="48"/>
      <c r="L25" s="37">
        <v>0</v>
      </c>
      <c r="M25" s="55">
        <f t="shared" si="2"/>
        <v>0</v>
      </c>
      <c r="N25" s="65" t="str">
        <f t="shared" si="3"/>
        <v/>
      </c>
    </row>
    <row r="26" spans="1:14" ht="25.5" x14ac:dyDescent="0.25">
      <c r="A26" s="15" t="s">
        <v>37</v>
      </c>
      <c r="B26" s="17" t="s">
        <v>33</v>
      </c>
      <c r="C26" s="17" t="s">
        <v>28</v>
      </c>
      <c r="D26" s="45">
        <f>BPU!D23</f>
        <v>0</v>
      </c>
      <c r="E26" s="66"/>
      <c r="F26" s="37">
        <v>0</v>
      </c>
      <c r="G26" s="48"/>
      <c r="H26" s="37">
        <v>0</v>
      </c>
      <c r="I26" s="36">
        <v>1</v>
      </c>
      <c r="J26" s="37">
        <v>0</v>
      </c>
      <c r="K26" s="48"/>
      <c r="L26" s="37">
        <v>0</v>
      </c>
      <c r="M26" s="55">
        <f t="shared" si="2"/>
        <v>0</v>
      </c>
      <c r="N26" s="65" t="str">
        <f t="shared" si="3"/>
        <v/>
      </c>
    </row>
    <row r="27" spans="1:14" ht="15.75" x14ac:dyDescent="0.25">
      <c r="A27" s="22"/>
      <c r="B27" s="23" t="s">
        <v>38</v>
      </c>
      <c r="C27" s="22"/>
      <c r="D27" s="46"/>
      <c r="E27" s="57"/>
      <c r="F27" s="46"/>
      <c r="G27" s="46"/>
      <c r="H27" s="46"/>
      <c r="I27" s="46"/>
      <c r="J27" s="46"/>
      <c r="K27" s="46"/>
      <c r="L27" s="46"/>
      <c r="M27" s="52"/>
    </row>
    <row r="28" spans="1:14" ht="18.75" customHeight="1" x14ac:dyDescent="0.25">
      <c r="A28" s="22"/>
      <c r="B28" s="23" t="s">
        <v>3</v>
      </c>
      <c r="C28" s="22"/>
      <c r="D28" s="46"/>
      <c r="E28" s="57"/>
      <c r="F28" s="46"/>
      <c r="G28" s="46"/>
      <c r="H28" s="46"/>
      <c r="I28" s="46"/>
      <c r="J28" s="46"/>
      <c r="K28" s="46"/>
      <c r="L28" s="46"/>
      <c r="M28" s="52"/>
    </row>
    <row r="29" spans="1:14" s="25" customFormat="1" x14ac:dyDescent="0.25">
      <c r="A29" s="11" t="s">
        <v>4</v>
      </c>
      <c r="B29" s="12" t="s">
        <v>5</v>
      </c>
      <c r="C29" s="12" t="s">
        <v>6</v>
      </c>
      <c r="D29" s="44" t="s">
        <v>8</v>
      </c>
      <c r="E29" s="53"/>
      <c r="F29" s="44"/>
      <c r="G29" s="44"/>
      <c r="H29" s="44"/>
      <c r="I29" s="44"/>
      <c r="J29" s="44"/>
      <c r="K29" s="44"/>
      <c r="L29" s="44"/>
      <c r="M29" s="54"/>
    </row>
    <row r="30" spans="1:14" s="25" customFormat="1" x14ac:dyDescent="0.25">
      <c r="A30" s="15" t="s">
        <v>39</v>
      </c>
      <c r="B30" s="26" t="s">
        <v>11</v>
      </c>
      <c r="C30" s="26" t="s">
        <v>12</v>
      </c>
      <c r="D30" s="45">
        <f>BPU!D27</f>
        <v>0</v>
      </c>
      <c r="E30" s="68"/>
      <c r="F30" s="37">
        <v>0</v>
      </c>
      <c r="G30" s="49"/>
      <c r="H30" s="37">
        <v>0</v>
      </c>
      <c r="I30" s="74">
        <v>0</v>
      </c>
      <c r="J30" s="37">
        <v>0</v>
      </c>
      <c r="K30" s="49"/>
      <c r="L30" s="37">
        <v>0</v>
      </c>
      <c r="M30" s="55">
        <f t="shared" ref="M30:M33" si="4">E30*F30+G30*H30+I30*J30+K30*L30</f>
        <v>0</v>
      </c>
      <c r="N30" s="65" t="str">
        <f t="shared" ref="N30:N34" si="5">IF(M30&lt;&gt;D30,"Attention, votre total selon décomposition est différent du prix unitaire porté au BPU","")</f>
        <v/>
      </c>
    </row>
    <row r="31" spans="1:14" s="25" customFormat="1" ht="38.25" x14ac:dyDescent="0.25">
      <c r="A31" s="15" t="s">
        <v>40</v>
      </c>
      <c r="B31" s="26" t="s">
        <v>41</v>
      </c>
      <c r="C31" s="26" t="s">
        <v>12</v>
      </c>
      <c r="D31" s="45">
        <f>BPU!D28</f>
        <v>0</v>
      </c>
      <c r="E31" s="68"/>
      <c r="F31" s="37">
        <v>0</v>
      </c>
      <c r="G31" s="49"/>
      <c r="H31" s="37">
        <v>0</v>
      </c>
      <c r="I31" s="74">
        <v>0</v>
      </c>
      <c r="J31" s="37">
        <v>0</v>
      </c>
      <c r="K31" s="49"/>
      <c r="L31" s="37">
        <v>0</v>
      </c>
      <c r="M31" s="55">
        <f t="shared" si="4"/>
        <v>0</v>
      </c>
      <c r="N31" s="65" t="str">
        <f t="shared" si="5"/>
        <v/>
      </c>
    </row>
    <row r="32" spans="1:14" s="25" customFormat="1" ht="38.25" x14ac:dyDescent="0.25">
      <c r="A32" s="15" t="s">
        <v>42</v>
      </c>
      <c r="B32" s="26" t="s">
        <v>43</v>
      </c>
      <c r="C32" s="26" t="s">
        <v>31</v>
      </c>
      <c r="D32" s="45">
        <f>BPU!D29</f>
        <v>0</v>
      </c>
      <c r="E32" s="68"/>
      <c r="F32" s="37">
        <v>0</v>
      </c>
      <c r="G32" s="49"/>
      <c r="H32" s="37">
        <v>0</v>
      </c>
      <c r="I32" s="74">
        <v>0</v>
      </c>
      <c r="J32" s="37">
        <v>0</v>
      </c>
      <c r="K32" s="49"/>
      <c r="L32" s="37">
        <v>0</v>
      </c>
      <c r="M32" s="55">
        <f t="shared" si="4"/>
        <v>0</v>
      </c>
      <c r="N32" s="65" t="str">
        <f t="shared" si="5"/>
        <v/>
      </c>
    </row>
    <row r="33" spans="1:14" s="25" customFormat="1" ht="24" customHeight="1" x14ac:dyDescent="0.25">
      <c r="A33" s="15" t="s">
        <v>44</v>
      </c>
      <c r="B33" s="26" t="s">
        <v>45</v>
      </c>
      <c r="C33" s="26" t="s">
        <v>15</v>
      </c>
      <c r="D33" s="45">
        <f>BPU!D30</f>
        <v>0</v>
      </c>
      <c r="E33" s="68"/>
      <c r="F33" s="37">
        <v>0</v>
      </c>
      <c r="G33" s="49"/>
      <c r="H33" s="37">
        <v>0</v>
      </c>
      <c r="I33" s="74">
        <v>0</v>
      </c>
      <c r="J33" s="37">
        <v>0</v>
      </c>
      <c r="K33" s="49"/>
      <c r="L33" s="37">
        <v>0</v>
      </c>
      <c r="M33" s="55">
        <f t="shared" si="4"/>
        <v>0</v>
      </c>
      <c r="N33" s="65" t="str">
        <f t="shared" si="5"/>
        <v/>
      </c>
    </row>
    <row r="34" spans="1:14" x14ac:dyDescent="0.25">
      <c r="A34" s="15"/>
      <c r="B34" s="16"/>
      <c r="C34" s="16"/>
      <c r="D34" s="45"/>
      <c r="E34" s="66"/>
      <c r="F34" s="48"/>
      <c r="G34" s="48"/>
      <c r="H34" s="48"/>
      <c r="I34" s="36"/>
      <c r="J34" s="48"/>
      <c r="K34" s="48"/>
      <c r="L34" s="48"/>
      <c r="M34" s="56"/>
      <c r="N34" s="65" t="str">
        <f t="shared" si="5"/>
        <v/>
      </c>
    </row>
    <row r="35" spans="1:14" ht="14.25" customHeight="1" x14ac:dyDescent="0.25">
      <c r="A35" s="22"/>
      <c r="B35" s="23" t="s">
        <v>16</v>
      </c>
      <c r="C35" s="22"/>
      <c r="D35" s="46"/>
      <c r="E35" s="57"/>
      <c r="F35" s="46"/>
      <c r="G35" s="46"/>
      <c r="H35" s="46"/>
      <c r="I35" s="46"/>
      <c r="J35" s="46"/>
      <c r="K35" s="46"/>
      <c r="L35" s="46"/>
      <c r="M35" s="52"/>
    </row>
    <row r="36" spans="1:14" x14ac:dyDescent="0.25">
      <c r="A36" s="11" t="s">
        <v>4</v>
      </c>
      <c r="B36" s="12" t="s">
        <v>5</v>
      </c>
      <c r="C36" s="12" t="s">
        <v>6</v>
      </c>
      <c r="D36" s="44" t="s">
        <v>8</v>
      </c>
      <c r="E36" s="53"/>
      <c r="F36" s="44"/>
      <c r="G36" s="44"/>
      <c r="H36" s="44"/>
      <c r="I36" s="44"/>
      <c r="J36" s="44"/>
      <c r="K36" s="44"/>
      <c r="L36" s="44"/>
      <c r="M36" s="54"/>
    </row>
    <row r="37" spans="1:14" ht="18.75" customHeight="1" x14ac:dyDescent="0.25">
      <c r="A37" s="15"/>
      <c r="B37" s="30" t="s">
        <v>18</v>
      </c>
      <c r="C37" s="61"/>
      <c r="D37" s="62"/>
      <c r="E37" s="67"/>
      <c r="F37" s="63"/>
      <c r="G37" s="63"/>
      <c r="H37" s="63"/>
      <c r="I37" s="75"/>
      <c r="J37" s="63"/>
      <c r="K37" s="63"/>
      <c r="L37" s="63"/>
      <c r="M37" s="64"/>
    </row>
    <row r="38" spans="1:14" ht="25.5" x14ac:dyDescent="0.25">
      <c r="A38" s="15" t="s">
        <v>46</v>
      </c>
      <c r="B38" s="27" t="s">
        <v>23</v>
      </c>
      <c r="C38" s="27" t="s">
        <v>21</v>
      </c>
      <c r="D38" s="45">
        <f>BPU!D35</f>
        <v>0</v>
      </c>
      <c r="E38" s="66"/>
      <c r="F38" s="37">
        <v>0</v>
      </c>
      <c r="G38" s="48"/>
      <c r="H38" s="37">
        <v>0</v>
      </c>
      <c r="I38" s="36">
        <v>0</v>
      </c>
      <c r="J38" s="37">
        <v>0</v>
      </c>
      <c r="K38" s="48"/>
      <c r="L38" s="37">
        <v>0</v>
      </c>
      <c r="M38" s="55">
        <f t="shared" ref="M38:M40" si="6">E38*F38+G38*H38+I38*J38+K38*L38</f>
        <v>0</v>
      </c>
      <c r="N38" s="65" t="str">
        <f t="shared" ref="N38:N40" si="7">IF(M38&lt;&gt;D38,"Attention, votre total selon décomposition est différent du prix unitaire porté au BPU","")</f>
        <v/>
      </c>
    </row>
    <row r="39" spans="1:14" ht="25.5" x14ac:dyDescent="0.25">
      <c r="A39" s="15" t="s">
        <v>47</v>
      </c>
      <c r="B39" s="27" t="s">
        <v>48</v>
      </c>
      <c r="C39" s="27" t="s">
        <v>21</v>
      </c>
      <c r="D39" s="45">
        <f>BPU!D36</f>
        <v>0</v>
      </c>
      <c r="E39" s="66"/>
      <c r="F39" s="37">
        <v>0</v>
      </c>
      <c r="G39" s="48"/>
      <c r="H39" s="37">
        <v>0</v>
      </c>
      <c r="I39" s="36">
        <v>0</v>
      </c>
      <c r="J39" s="37">
        <v>0</v>
      </c>
      <c r="K39" s="48"/>
      <c r="L39" s="37">
        <v>0</v>
      </c>
      <c r="M39" s="55">
        <f t="shared" si="6"/>
        <v>0</v>
      </c>
      <c r="N39" s="65" t="str">
        <f t="shared" si="7"/>
        <v/>
      </c>
    </row>
    <row r="40" spans="1:14" ht="25.5" x14ac:dyDescent="0.25">
      <c r="A40" s="15" t="s">
        <v>49</v>
      </c>
      <c r="B40" s="27" t="s">
        <v>50</v>
      </c>
      <c r="C40" s="27" t="s">
        <v>21</v>
      </c>
      <c r="D40" s="45">
        <f>BPU!D37</f>
        <v>0</v>
      </c>
      <c r="E40" s="66"/>
      <c r="F40" s="37">
        <v>0</v>
      </c>
      <c r="G40" s="48"/>
      <c r="H40" s="37">
        <v>0</v>
      </c>
      <c r="I40" s="36">
        <v>0</v>
      </c>
      <c r="J40" s="37">
        <v>0</v>
      </c>
      <c r="K40" s="48"/>
      <c r="L40" s="37">
        <v>0</v>
      </c>
      <c r="M40" s="55">
        <f t="shared" si="6"/>
        <v>0</v>
      </c>
      <c r="N40" s="65" t="str">
        <f t="shared" si="7"/>
        <v/>
      </c>
    </row>
    <row r="41" spans="1:14" ht="38.25" x14ac:dyDescent="0.25">
      <c r="A41" s="15"/>
      <c r="B41" s="27" t="s">
        <v>51</v>
      </c>
      <c r="C41" s="61"/>
      <c r="D41" s="62"/>
      <c r="E41" s="67"/>
      <c r="F41" s="63"/>
      <c r="G41" s="63"/>
      <c r="H41" s="63"/>
      <c r="I41" s="75"/>
      <c r="J41" s="63"/>
      <c r="K41" s="63"/>
      <c r="L41" s="63"/>
      <c r="M41" s="64"/>
    </row>
    <row r="42" spans="1:14" ht="25.5" x14ac:dyDescent="0.25">
      <c r="A42" s="15" t="s">
        <v>52</v>
      </c>
      <c r="B42" s="27" t="s">
        <v>23</v>
      </c>
      <c r="C42" s="27" t="s">
        <v>21</v>
      </c>
      <c r="D42" s="45">
        <f>BPU!D39</f>
        <v>0</v>
      </c>
      <c r="E42" s="66"/>
      <c r="F42" s="37">
        <v>0</v>
      </c>
      <c r="G42" s="48"/>
      <c r="H42" s="37">
        <v>0</v>
      </c>
      <c r="I42" s="36">
        <v>0</v>
      </c>
      <c r="J42" s="37">
        <v>0</v>
      </c>
      <c r="K42" s="48"/>
      <c r="L42" s="37">
        <v>0</v>
      </c>
      <c r="M42" s="55">
        <f t="shared" ref="M42:M44" si="8">E42*F42+G42*H42+I42*J42+K42*L42</f>
        <v>0</v>
      </c>
      <c r="N42" s="65" t="str">
        <f t="shared" ref="N42:N44" si="9">IF(M42&lt;&gt;D42,"Attention, votre total selon décomposition est différent du prix unitaire porté au BPU","")</f>
        <v/>
      </c>
    </row>
    <row r="43" spans="1:14" ht="25.5" x14ac:dyDescent="0.25">
      <c r="A43" s="15" t="s">
        <v>53</v>
      </c>
      <c r="B43" s="27" t="s">
        <v>48</v>
      </c>
      <c r="C43" s="27" t="s">
        <v>21</v>
      </c>
      <c r="D43" s="45">
        <f>BPU!D40</f>
        <v>0</v>
      </c>
      <c r="E43" s="66"/>
      <c r="F43" s="37">
        <v>0</v>
      </c>
      <c r="G43" s="48"/>
      <c r="H43" s="37">
        <v>0</v>
      </c>
      <c r="I43" s="36">
        <v>0</v>
      </c>
      <c r="J43" s="37">
        <v>0</v>
      </c>
      <c r="K43" s="48"/>
      <c r="L43" s="37">
        <v>0</v>
      </c>
      <c r="M43" s="55">
        <f t="shared" si="8"/>
        <v>0</v>
      </c>
      <c r="N43" s="65" t="str">
        <f t="shared" si="9"/>
        <v/>
      </c>
    </row>
    <row r="44" spans="1:14" ht="25.5" x14ac:dyDescent="0.25">
      <c r="A44" s="15" t="s">
        <v>54</v>
      </c>
      <c r="B44" s="27" t="s">
        <v>55</v>
      </c>
      <c r="C44" s="27" t="s">
        <v>21</v>
      </c>
      <c r="D44" s="45">
        <f>BPU!D41</f>
        <v>0</v>
      </c>
      <c r="E44" s="66"/>
      <c r="F44" s="37">
        <v>0</v>
      </c>
      <c r="G44" s="48"/>
      <c r="H44" s="37">
        <v>0</v>
      </c>
      <c r="I44" s="36">
        <v>0</v>
      </c>
      <c r="J44" s="37">
        <v>0</v>
      </c>
      <c r="K44" s="48"/>
      <c r="L44" s="37">
        <v>0</v>
      </c>
      <c r="M44" s="55">
        <f t="shared" si="8"/>
        <v>0</v>
      </c>
      <c r="N44" s="65" t="str">
        <f t="shared" si="9"/>
        <v/>
      </c>
    </row>
    <row r="45" spans="1:14" x14ac:dyDescent="0.25">
      <c r="A45" s="15"/>
      <c r="B45" s="31" t="s">
        <v>17</v>
      </c>
      <c r="C45" s="61"/>
      <c r="D45" s="62"/>
      <c r="E45" s="67"/>
      <c r="F45" s="63"/>
      <c r="G45" s="63"/>
      <c r="H45" s="63"/>
      <c r="I45" s="75"/>
      <c r="J45" s="63"/>
      <c r="K45" s="63"/>
      <c r="L45" s="63"/>
      <c r="M45" s="64"/>
    </row>
    <row r="46" spans="1:14" ht="27.75" customHeight="1" x14ac:dyDescent="0.25">
      <c r="A46" s="15" t="s">
        <v>56</v>
      </c>
      <c r="B46" s="27" t="s">
        <v>27</v>
      </c>
      <c r="C46" s="27" t="s">
        <v>28</v>
      </c>
      <c r="D46" s="45">
        <f>BPU!D43</f>
        <v>0</v>
      </c>
      <c r="E46" s="66"/>
      <c r="F46" s="37">
        <v>0</v>
      </c>
      <c r="G46" s="48"/>
      <c r="H46" s="37">
        <v>0</v>
      </c>
      <c r="I46" s="36">
        <v>1</v>
      </c>
      <c r="J46" s="37">
        <v>0</v>
      </c>
      <c r="K46" s="48"/>
      <c r="L46" s="37">
        <v>0</v>
      </c>
      <c r="M46" s="55">
        <f t="shared" ref="M46:M49" si="10">E46*F46+G46*H46+I46*J46+K46*L46</f>
        <v>0</v>
      </c>
      <c r="N46" s="65" t="str">
        <f t="shared" ref="N46:N49" si="11">IF(M46&lt;&gt;D46,"Attention, votre total selon décomposition est différent du prix unitaire porté au BPU","")</f>
        <v/>
      </c>
    </row>
    <row r="47" spans="1:14" ht="38.25" x14ac:dyDescent="0.25">
      <c r="A47" s="15" t="s">
        <v>57</v>
      </c>
      <c r="B47" s="27" t="s">
        <v>30</v>
      </c>
      <c r="C47" s="27" t="s">
        <v>31</v>
      </c>
      <c r="D47" s="45">
        <f>BPU!D44</f>
        <v>0</v>
      </c>
      <c r="E47" s="66"/>
      <c r="F47" s="37">
        <v>0</v>
      </c>
      <c r="G47" s="48"/>
      <c r="H47" s="37">
        <v>0</v>
      </c>
      <c r="I47" s="36">
        <v>1</v>
      </c>
      <c r="J47" s="37">
        <v>0</v>
      </c>
      <c r="K47" s="48"/>
      <c r="L47" s="37">
        <v>0</v>
      </c>
      <c r="M47" s="55">
        <f t="shared" si="10"/>
        <v>0</v>
      </c>
      <c r="N47" s="65" t="str">
        <f t="shared" si="11"/>
        <v/>
      </c>
    </row>
    <row r="48" spans="1:14" ht="25.5" x14ac:dyDescent="0.25">
      <c r="A48" s="15" t="s">
        <v>58</v>
      </c>
      <c r="B48" s="27" t="s">
        <v>33</v>
      </c>
      <c r="C48" s="27" t="s">
        <v>28</v>
      </c>
      <c r="D48" s="45">
        <f>BPU!D45</f>
        <v>0</v>
      </c>
      <c r="E48" s="66"/>
      <c r="F48" s="37">
        <v>0</v>
      </c>
      <c r="G48" s="48"/>
      <c r="H48" s="37">
        <v>0</v>
      </c>
      <c r="I48" s="36">
        <v>1</v>
      </c>
      <c r="J48" s="37">
        <v>0</v>
      </c>
      <c r="K48" s="48"/>
      <c r="L48" s="37">
        <v>0</v>
      </c>
      <c r="M48" s="55">
        <f t="shared" si="10"/>
        <v>0</v>
      </c>
      <c r="N48" s="65" t="str">
        <f t="shared" si="11"/>
        <v/>
      </c>
    </row>
    <row r="49" spans="1:14" ht="38.25" x14ac:dyDescent="0.25">
      <c r="A49" s="15" t="s">
        <v>59</v>
      </c>
      <c r="B49" s="27" t="s">
        <v>43</v>
      </c>
      <c r="C49" s="27" t="s">
        <v>31</v>
      </c>
      <c r="D49" s="45">
        <f>BPU!D46</f>
        <v>0</v>
      </c>
      <c r="E49" s="66"/>
      <c r="F49" s="37">
        <v>0</v>
      </c>
      <c r="G49" s="48"/>
      <c r="H49" s="37">
        <v>0</v>
      </c>
      <c r="I49" s="36">
        <v>1</v>
      </c>
      <c r="J49" s="37">
        <v>0</v>
      </c>
      <c r="K49" s="48"/>
      <c r="L49" s="37">
        <v>0</v>
      </c>
      <c r="M49" s="55">
        <f t="shared" si="10"/>
        <v>0</v>
      </c>
      <c r="N49" s="65" t="str">
        <f t="shared" si="11"/>
        <v/>
      </c>
    </row>
    <row r="50" spans="1:14" x14ac:dyDescent="0.25">
      <c r="A50" s="15"/>
      <c r="B50" s="31" t="s">
        <v>34</v>
      </c>
      <c r="C50" s="61"/>
      <c r="D50" s="62"/>
      <c r="E50" s="67"/>
      <c r="F50" s="63"/>
      <c r="G50" s="63"/>
      <c r="H50" s="63"/>
      <c r="I50" s="75"/>
      <c r="J50" s="63"/>
      <c r="K50" s="63"/>
      <c r="L50" s="63"/>
      <c r="M50" s="64"/>
    </row>
    <row r="51" spans="1:14" ht="25.5" x14ac:dyDescent="0.25">
      <c r="A51" s="15" t="s">
        <v>60</v>
      </c>
      <c r="B51" s="27" t="s">
        <v>27</v>
      </c>
      <c r="C51" s="27" t="s">
        <v>28</v>
      </c>
      <c r="D51" s="45">
        <f>BPU!D48</f>
        <v>0</v>
      </c>
      <c r="E51" s="66"/>
      <c r="F51" s="37">
        <v>0</v>
      </c>
      <c r="G51" s="48"/>
      <c r="H51" s="37">
        <v>0</v>
      </c>
      <c r="I51" s="36">
        <v>1</v>
      </c>
      <c r="J51" s="37">
        <v>0</v>
      </c>
      <c r="K51" s="48"/>
      <c r="L51" s="37">
        <v>0</v>
      </c>
      <c r="M51" s="55">
        <f t="shared" ref="M51:M53" si="12">E51*F51+G51*H51+I51*J51+K51*L51</f>
        <v>0</v>
      </c>
      <c r="N51" s="65" t="str">
        <f t="shared" ref="N51:N53" si="13">IF(M51&lt;&gt;D51,"Attention, votre total selon décomposition est différent du prix unitaire porté au BPU","")</f>
        <v/>
      </c>
    </row>
    <row r="52" spans="1:14" ht="38.25" x14ac:dyDescent="0.25">
      <c r="A52" s="15" t="s">
        <v>61</v>
      </c>
      <c r="B52" s="27" t="s">
        <v>30</v>
      </c>
      <c r="C52" s="27" t="s">
        <v>31</v>
      </c>
      <c r="D52" s="45">
        <f>BPU!D49</f>
        <v>0</v>
      </c>
      <c r="E52" s="66"/>
      <c r="F52" s="37">
        <v>0</v>
      </c>
      <c r="G52" s="48"/>
      <c r="H52" s="37">
        <v>0</v>
      </c>
      <c r="I52" s="36">
        <v>1</v>
      </c>
      <c r="J52" s="37">
        <v>0</v>
      </c>
      <c r="K52" s="48"/>
      <c r="L52" s="37">
        <v>0</v>
      </c>
      <c r="M52" s="55">
        <f t="shared" si="12"/>
        <v>0</v>
      </c>
      <c r="N52" s="65" t="str">
        <f t="shared" si="13"/>
        <v/>
      </c>
    </row>
    <row r="53" spans="1:14" ht="26.25" thickBot="1" x14ac:dyDescent="0.3">
      <c r="A53" s="15" t="s">
        <v>62</v>
      </c>
      <c r="B53" s="27" t="s">
        <v>33</v>
      </c>
      <c r="C53" s="27" t="s">
        <v>28</v>
      </c>
      <c r="D53" s="45">
        <f>BPU!D50</f>
        <v>0</v>
      </c>
      <c r="E53" s="69"/>
      <c r="F53" s="58">
        <v>0</v>
      </c>
      <c r="G53" s="59"/>
      <c r="H53" s="58">
        <v>0</v>
      </c>
      <c r="I53" s="76">
        <v>1</v>
      </c>
      <c r="J53" s="58">
        <v>0</v>
      </c>
      <c r="K53" s="59"/>
      <c r="L53" s="58">
        <v>0</v>
      </c>
      <c r="M53" s="60">
        <f t="shared" si="12"/>
        <v>0</v>
      </c>
      <c r="N53" s="65" t="str">
        <f t="shared" si="13"/>
        <v/>
      </c>
    </row>
  </sheetData>
  <mergeCells count="10">
    <mergeCell ref="K5:L5"/>
    <mergeCell ref="M5:M6"/>
    <mergeCell ref="A5:D6"/>
    <mergeCell ref="B1:D1"/>
    <mergeCell ref="A2:D2"/>
    <mergeCell ref="A3:D3"/>
    <mergeCell ref="E5:F5"/>
    <mergeCell ref="G5:H5"/>
    <mergeCell ref="I5:J5"/>
    <mergeCell ref="E4:L4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130" workbookViewId="0">
      <selection activeCell="F14" sqref="F14"/>
    </sheetView>
  </sheetViews>
  <sheetFormatPr baseColWidth="10" defaultRowHeight="15" x14ac:dyDescent="0.25"/>
  <cols>
    <col min="1" max="1" width="9.7109375" style="6" customWidth="1"/>
    <col min="2" max="2" width="46.28515625" style="39" customWidth="1"/>
    <col min="3" max="3" width="6.85546875" style="107" customWidth="1"/>
    <col min="4" max="5" width="14.85546875" style="35" customWidth="1"/>
    <col min="6" max="6" width="15.42578125" customWidth="1"/>
    <col min="7" max="7" width="15.5703125" customWidth="1"/>
    <col min="8" max="8" width="16.7109375" customWidth="1"/>
    <col min="9" max="9" width="13.85546875" customWidth="1"/>
  </cols>
  <sheetData>
    <row r="1" spans="1:11" ht="81" customHeight="1" thickTop="1" thickBot="1" x14ac:dyDescent="0.3">
      <c r="A1" s="1"/>
      <c r="B1" s="108" t="s">
        <v>0</v>
      </c>
      <c r="C1" s="109"/>
      <c r="F1" s="35"/>
      <c r="G1" s="35"/>
      <c r="H1" s="35"/>
      <c r="I1" s="35"/>
      <c r="J1" s="35"/>
      <c r="K1" s="35"/>
    </row>
    <row r="2" spans="1:11" ht="42.75" customHeight="1" thickBot="1" x14ac:dyDescent="0.3">
      <c r="A2" s="110" t="s">
        <v>1</v>
      </c>
      <c r="B2" s="111"/>
      <c r="C2" s="111"/>
      <c r="E2" s="134" t="s">
        <v>74</v>
      </c>
      <c r="F2" s="135"/>
      <c r="G2" s="141"/>
      <c r="H2" s="143"/>
      <c r="I2" s="130" t="s">
        <v>83</v>
      </c>
    </row>
    <row r="3" spans="1:11" ht="48" customHeight="1" thickBot="1" x14ac:dyDescent="0.3">
      <c r="A3" s="112" t="s">
        <v>86</v>
      </c>
      <c r="B3" s="113"/>
      <c r="C3" s="113"/>
      <c r="E3" s="136" t="s">
        <v>75</v>
      </c>
      <c r="F3" s="137"/>
      <c r="G3" s="142"/>
      <c r="H3" s="144">
        <v>1</v>
      </c>
      <c r="I3" s="131"/>
    </row>
    <row r="4" spans="1:11" s="42" customFormat="1" ht="30" customHeight="1" thickBot="1" x14ac:dyDescent="0.3">
      <c r="A4" s="41"/>
      <c r="B4" s="41"/>
      <c r="C4" s="102"/>
      <c r="D4" s="138" t="s">
        <v>85</v>
      </c>
      <c r="E4" s="139"/>
      <c r="F4" s="139"/>
      <c r="G4" s="139"/>
      <c r="H4" s="140"/>
    </row>
    <row r="5" spans="1:11" s="42" customFormat="1" ht="84" customHeight="1" x14ac:dyDescent="0.25">
      <c r="A5" s="132" t="s">
        <v>73</v>
      </c>
      <c r="B5" s="133"/>
      <c r="C5" s="133"/>
      <c r="D5" s="78" t="s">
        <v>79</v>
      </c>
      <c r="E5" s="79" t="s">
        <v>80</v>
      </c>
      <c r="F5" s="79" t="s">
        <v>81</v>
      </c>
      <c r="G5" s="79" t="s">
        <v>77</v>
      </c>
      <c r="H5" s="80" t="s">
        <v>78</v>
      </c>
    </row>
    <row r="6" spans="1:11" ht="15.75" x14ac:dyDescent="0.25">
      <c r="A6" s="22"/>
      <c r="B6" s="23" t="s">
        <v>38</v>
      </c>
      <c r="C6" s="103"/>
      <c r="D6" s="81"/>
      <c r="E6" s="22"/>
      <c r="F6" s="22"/>
      <c r="G6" s="22"/>
      <c r="H6" s="52"/>
    </row>
    <row r="7" spans="1:11" ht="18.75" customHeight="1" x14ac:dyDescent="0.25">
      <c r="A7" s="22"/>
      <c r="B7" s="23" t="s">
        <v>3</v>
      </c>
      <c r="C7" s="103"/>
      <c r="D7" s="81"/>
      <c r="E7" s="22"/>
      <c r="F7" s="22"/>
      <c r="G7" s="22"/>
      <c r="H7" s="52"/>
    </row>
    <row r="8" spans="1:11" s="25" customFormat="1" x14ac:dyDescent="0.25">
      <c r="A8" s="11" t="s">
        <v>4</v>
      </c>
      <c r="B8" s="12" t="s">
        <v>5</v>
      </c>
      <c r="C8" s="104"/>
      <c r="D8" s="82"/>
      <c r="E8" s="13"/>
      <c r="F8" s="13"/>
      <c r="G8" s="13"/>
      <c r="H8" s="54"/>
    </row>
    <row r="9" spans="1:11" s="25" customFormat="1" x14ac:dyDescent="0.25">
      <c r="A9" s="15" t="s">
        <v>39</v>
      </c>
      <c r="B9" s="26" t="s">
        <v>11</v>
      </c>
      <c r="C9" s="101">
        <f>H2/3-1</f>
        <v>-1</v>
      </c>
      <c r="D9" s="70">
        <f>DTP!E30</f>
        <v>0</v>
      </c>
      <c r="E9" s="74">
        <f>DTP!I10</f>
        <v>0</v>
      </c>
      <c r="F9" s="73">
        <f>(D9+E9)*$H$2</f>
        <v>0</v>
      </c>
      <c r="G9" s="88">
        <f>F9*2/52</f>
        <v>0</v>
      </c>
      <c r="H9" s="83">
        <f>G9/$H$3</f>
        <v>0</v>
      </c>
      <c r="I9" s="65"/>
    </row>
    <row r="10" spans="1:11" s="25" customFormat="1" ht="25.5" x14ac:dyDescent="0.25">
      <c r="A10" s="15" t="s">
        <v>40</v>
      </c>
      <c r="B10" s="26" t="s">
        <v>41</v>
      </c>
      <c r="C10" s="101">
        <f>C9/3</f>
        <v>-0.33333333333333331</v>
      </c>
      <c r="D10" s="70">
        <f>DTP!E31</f>
        <v>0</v>
      </c>
      <c r="E10" s="74">
        <f>DTP!I11</f>
        <v>0</v>
      </c>
      <c r="F10" s="73">
        <f>(D10+E10)*$H$2</f>
        <v>0</v>
      </c>
      <c r="G10" s="88">
        <f t="shared" ref="G10:G12" si="0">F10*2/52</f>
        <v>0</v>
      </c>
      <c r="H10" s="83">
        <f>G10/$H$3</f>
        <v>0</v>
      </c>
      <c r="I10" s="65"/>
    </row>
    <row r="11" spans="1:11" s="25" customFormat="1" x14ac:dyDescent="0.25">
      <c r="A11" s="15" t="s">
        <v>42</v>
      </c>
      <c r="B11" s="26" t="s">
        <v>43</v>
      </c>
      <c r="C11" s="101">
        <f>C10</f>
        <v>-0.33333333333333331</v>
      </c>
      <c r="D11" s="70">
        <f>DTP!E32</f>
        <v>0</v>
      </c>
      <c r="E11" s="74">
        <f>DTP!I12</f>
        <v>0</v>
      </c>
      <c r="F11" s="73">
        <f>(D11+E11)*$H$2</f>
        <v>0</v>
      </c>
      <c r="G11" s="88">
        <f t="shared" si="0"/>
        <v>0</v>
      </c>
      <c r="H11" s="83">
        <f>G11/$H$3</f>
        <v>0</v>
      </c>
      <c r="I11" s="65"/>
    </row>
    <row r="12" spans="1:11" s="25" customFormat="1" ht="24" customHeight="1" x14ac:dyDescent="0.25">
      <c r="A12" s="15" t="s">
        <v>44</v>
      </c>
      <c r="B12" s="26" t="s">
        <v>45</v>
      </c>
      <c r="C12" s="101">
        <v>1</v>
      </c>
      <c r="D12" s="70">
        <f>DTP!E33</f>
        <v>0</v>
      </c>
      <c r="E12" s="74">
        <f>DTP!I13</f>
        <v>0</v>
      </c>
      <c r="F12" s="73">
        <f>(D12+E12)*$H$2</f>
        <v>0</v>
      </c>
      <c r="G12" s="88">
        <f t="shared" si="0"/>
        <v>0</v>
      </c>
      <c r="H12" s="83">
        <f>G12/$H$3</f>
        <v>0</v>
      </c>
      <c r="I12" s="65"/>
    </row>
    <row r="13" spans="1:11" x14ac:dyDescent="0.25">
      <c r="A13" s="15"/>
      <c r="B13" s="16"/>
      <c r="C13" s="105"/>
      <c r="D13" s="71"/>
      <c r="E13" s="36"/>
      <c r="F13" s="48"/>
      <c r="G13" s="77"/>
      <c r="H13" s="89"/>
      <c r="I13" s="65"/>
    </row>
    <row r="14" spans="1:11" ht="14.25" customHeight="1" x14ac:dyDescent="0.25">
      <c r="A14" s="22"/>
      <c r="B14" s="23" t="s">
        <v>16</v>
      </c>
      <c r="C14" s="103"/>
      <c r="D14" s="81"/>
      <c r="E14" s="22"/>
      <c r="F14" s="22"/>
      <c r="G14" s="90"/>
      <c r="H14" s="91"/>
    </row>
    <row r="15" spans="1:11" x14ac:dyDescent="0.25">
      <c r="A15" s="11" t="s">
        <v>4</v>
      </c>
      <c r="B15" s="12" t="s">
        <v>5</v>
      </c>
      <c r="C15" s="104"/>
      <c r="D15" s="82"/>
      <c r="E15" s="13"/>
      <c r="F15" s="13"/>
      <c r="G15" s="92"/>
      <c r="H15" s="93"/>
    </row>
    <row r="16" spans="1:11" ht="18.75" customHeight="1" x14ac:dyDescent="0.25">
      <c r="A16" s="15"/>
      <c r="B16" s="30" t="s">
        <v>18</v>
      </c>
      <c r="C16" s="106"/>
      <c r="D16" s="72"/>
      <c r="E16" s="75"/>
      <c r="F16" s="63"/>
      <c r="G16" s="94"/>
      <c r="H16" s="95"/>
    </row>
    <row r="17" spans="1:9" x14ac:dyDescent="0.25">
      <c r="A17" s="15" t="s">
        <v>46</v>
      </c>
      <c r="B17" s="27" t="s">
        <v>23</v>
      </c>
      <c r="C17" s="100">
        <f>H2/6</f>
        <v>0</v>
      </c>
      <c r="D17" s="70">
        <f>DTP!E38</f>
        <v>0</v>
      </c>
      <c r="E17" s="74">
        <f>DTP!I18</f>
        <v>0</v>
      </c>
      <c r="F17" s="73">
        <f>(D17+E17)*$H$2</f>
        <v>0</v>
      </c>
      <c r="G17" s="88">
        <f t="shared" ref="G17:G19" si="1">F17*2/52</f>
        <v>0</v>
      </c>
      <c r="H17" s="83">
        <f>G17/$H$3</f>
        <v>0</v>
      </c>
      <c r="I17" s="65"/>
    </row>
    <row r="18" spans="1:9" x14ac:dyDescent="0.25">
      <c r="A18" s="15" t="s">
        <v>47</v>
      </c>
      <c r="B18" s="27" t="s">
        <v>48</v>
      </c>
      <c r="C18" s="100">
        <f>H2/3</f>
        <v>0</v>
      </c>
      <c r="D18" s="70">
        <f>DTP!E39</f>
        <v>0</v>
      </c>
      <c r="E18" s="74">
        <f>DTP!I19</f>
        <v>0</v>
      </c>
      <c r="F18" s="73">
        <f>(D18+E18)*$H$2</f>
        <v>0</v>
      </c>
      <c r="G18" s="88">
        <f t="shared" si="1"/>
        <v>0</v>
      </c>
      <c r="H18" s="83">
        <f>G18/$H$3</f>
        <v>0</v>
      </c>
      <c r="I18" s="65"/>
    </row>
    <row r="19" spans="1:9" x14ac:dyDescent="0.25">
      <c r="A19" s="15" t="s">
        <v>49</v>
      </c>
      <c r="B19" s="27" t="s">
        <v>50</v>
      </c>
      <c r="C19" s="100">
        <f>H2/6</f>
        <v>0</v>
      </c>
      <c r="D19" s="70">
        <f>DTP!E40</f>
        <v>0</v>
      </c>
      <c r="E19" s="74">
        <f>DTP!I20</f>
        <v>1</v>
      </c>
      <c r="F19" s="73">
        <f>(D19+E19)*$H$2</f>
        <v>0</v>
      </c>
      <c r="G19" s="88">
        <f t="shared" si="1"/>
        <v>0</v>
      </c>
      <c r="H19" s="83">
        <f>G19/$H$3</f>
        <v>0</v>
      </c>
      <c r="I19" s="65"/>
    </row>
    <row r="20" spans="1:9" ht="38.25" x14ac:dyDescent="0.25">
      <c r="A20" s="15"/>
      <c r="B20" s="27" t="s">
        <v>51</v>
      </c>
      <c r="C20" s="106"/>
      <c r="D20" s="72"/>
      <c r="E20" s="75"/>
      <c r="F20" s="63"/>
      <c r="G20" s="94"/>
      <c r="H20" s="95"/>
    </row>
    <row r="21" spans="1:9" x14ac:dyDescent="0.25">
      <c r="A21" s="15" t="s">
        <v>52</v>
      </c>
      <c r="B21" s="27" t="s">
        <v>23</v>
      </c>
      <c r="C21" s="100">
        <f>C17/3</f>
        <v>0</v>
      </c>
      <c r="D21" s="70">
        <f>DTP!E42</f>
        <v>0</v>
      </c>
      <c r="E21" s="74">
        <f>DTP!I22</f>
        <v>1</v>
      </c>
      <c r="F21" s="73">
        <f>(D21+E21)*$H$2</f>
        <v>0</v>
      </c>
      <c r="G21" s="88">
        <f t="shared" ref="G21:G23" si="2">F21*2/52</f>
        <v>0</v>
      </c>
      <c r="H21" s="83">
        <f>G21/$H$3</f>
        <v>0</v>
      </c>
      <c r="I21" s="65"/>
    </row>
    <row r="22" spans="1:9" x14ac:dyDescent="0.25">
      <c r="A22" s="15" t="s">
        <v>53</v>
      </c>
      <c r="B22" s="27" t="s">
        <v>48</v>
      </c>
      <c r="C22" s="100">
        <f t="shared" ref="C22:C23" si="3">C18/3</f>
        <v>0</v>
      </c>
      <c r="D22" s="70">
        <f>DTP!E43</f>
        <v>0</v>
      </c>
      <c r="E22" s="74">
        <f>DTP!I23</f>
        <v>0</v>
      </c>
      <c r="F22" s="73">
        <f>(D22+E22)*$H$2</f>
        <v>0</v>
      </c>
      <c r="G22" s="88">
        <f t="shared" si="2"/>
        <v>0</v>
      </c>
      <c r="H22" s="83">
        <f>G22/$H$3</f>
        <v>0</v>
      </c>
      <c r="I22" s="65"/>
    </row>
    <row r="23" spans="1:9" x14ac:dyDescent="0.25">
      <c r="A23" s="15" t="s">
        <v>54</v>
      </c>
      <c r="B23" s="27" t="s">
        <v>55</v>
      </c>
      <c r="C23" s="100">
        <f t="shared" si="3"/>
        <v>0</v>
      </c>
      <c r="D23" s="70">
        <f>DTP!E44</f>
        <v>0</v>
      </c>
      <c r="E23" s="74">
        <f>DTP!I24</f>
        <v>1</v>
      </c>
      <c r="F23" s="73">
        <f>(D23+E23)*$H$2</f>
        <v>0</v>
      </c>
      <c r="G23" s="88">
        <f t="shared" si="2"/>
        <v>0</v>
      </c>
      <c r="H23" s="83">
        <f>G23/$H$3</f>
        <v>0</v>
      </c>
      <c r="I23" s="65"/>
    </row>
    <row r="24" spans="1:9" x14ac:dyDescent="0.25">
      <c r="A24" s="15"/>
      <c r="B24" s="31" t="s">
        <v>17</v>
      </c>
      <c r="C24" s="106"/>
      <c r="D24" s="72"/>
      <c r="E24" s="75"/>
      <c r="F24" s="63"/>
      <c r="G24" s="94"/>
      <c r="H24" s="95"/>
    </row>
    <row r="25" spans="1:9" ht="27.75" customHeight="1" x14ac:dyDescent="0.25">
      <c r="A25" s="15" t="s">
        <v>56</v>
      </c>
      <c r="B25" s="27" t="s">
        <v>27</v>
      </c>
      <c r="C25" s="100">
        <f>(C17+C18+C19)/2</f>
        <v>0</v>
      </c>
      <c r="D25" s="70">
        <f>DTP!E46</f>
        <v>0</v>
      </c>
      <c r="E25" s="74">
        <f>DTP!I26</f>
        <v>1</v>
      </c>
      <c r="F25" s="73">
        <f>(D25+E25)*$H$2</f>
        <v>0</v>
      </c>
      <c r="G25" s="88">
        <f>F25</f>
        <v>0</v>
      </c>
      <c r="H25" s="83">
        <f>G25/$H$3</f>
        <v>0</v>
      </c>
      <c r="I25" s="65"/>
    </row>
    <row r="26" spans="1:9" ht="25.5" x14ac:dyDescent="0.25">
      <c r="A26" s="15" t="s">
        <v>57</v>
      </c>
      <c r="B26" s="27" t="s">
        <v>30</v>
      </c>
      <c r="C26" s="100">
        <f>C25</f>
        <v>0</v>
      </c>
      <c r="D26" s="70">
        <f>DTP!E47</f>
        <v>0</v>
      </c>
      <c r="E26" s="74">
        <f>DTP!I27</f>
        <v>0</v>
      </c>
      <c r="F26" s="73">
        <f>(D26+E26)*$H$2</f>
        <v>0</v>
      </c>
      <c r="G26" s="88">
        <f t="shared" ref="G26:G32" si="4">F26</f>
        <v>0</v>
      </c>
      <c r="H26" s="83">
        <f>G26/$H$3</f>
        <v>0</v>
      </c>
      <c r="I26" s="65"/>
    </row>
    <row r="27" spans="1:9" x14ac:dyDescent="0.25">
      <c r="A27" s="15" t="s">
        <v>58</v>
      </c>
      <c r="B27" s="27" t="s">
        <v>33</v>
      </c>
      <c r="C27" s="101">
        <f>C25/2</f>
        <v>0</v>
      </c>
      <c r="D27" s="70">
        <f>DTP!E48</f>
        <v>0</v>
      </c>
      <c r="E27" s="74">
        <f>DTP!I28</f>
        <v>0</v>
      </c>
      <c r="F27" s="73">
        <f>(D27+E27)*$H$2</f>
        <v>0</v>
      </c>
      <c r="G27" s="88">
        <f t="shared" si="4"/>
        <v>0</v>
      </c>
      <c r="H27" s="83">
        <f>G27/$H$3</f>
        <v>0</v>
      </c>
      <c r="I27" s="65"/>
    </row>
    <row r="28" spans="1:9" x14ac:dyDescent="0.25">
      <c r="A28" s="15" t="s">
        <v>59</v>
      </c>
      <c r="B28" s="27" t="s">
        <v>43</v>
      </c>
      <c r="C28" s="101">
        <f>C21+C22+C23</f>
        <v>0</v>
      </c>
      <c r="D28" s="70">
        <f>DTP!E49</f>
        <v>0</v>
      </c>
      <c r="E28" s="74">
        <f>DTP!I29</f>
        <v>0</v>
      </c>
      <c r="F28" s="73">
        <f>(D28+E28)*$H$2</f>
        <v>0</v>
      </c>
      <c r="G28" s="88">
        <f t="shared" si="4"/>
        <v>0</v>
      </c>
      <c r="H28" s="83">
        <f>G28/$H$3</f>
        <v>0</v>
      </c>
      <c r="I28" s="65"/>
    </row>
    <row r="29" spans="1:9" x14ac:dyDescent="0.25">
      <c r="A29" s="15"/>
      <c r="B29" s="31" t="s">
        <v>34</v>
      </c>
      <c r="C29" s="106"/>
      <c r="D29" s="72"/>
      <c r="E29" s="75"/>
      <c r="F29" s="63"/>
      <c r="G29" s="94"/>
      <c r="H29" s="95"/>
    </row>
    <row r="30" spans="1:9" x14ac:dyDescent="0.25">
      <c r="A30" s="15" t="s">
        <v>60</v>
      </c>
      <c r="B30" s="27" t="s">
        <v>27</v>
      </c>
      <c r="C30" s="100">
        <f>C25/2</f>
        <v>0</v>
      </c>
      <c r="D30" s="70">
        <f>DTP!E51</f>
        <v>0</v>
      </c>
      <c r="E30" s="74">
        <f>DTP!I31</f>
        <v>0</v>
      </c>
      <c r="F30" s="73">
        <f>(D30+E30)*$H$2</f>
        <v>0</v>
      </c>
      <c r="G30" s="88">
        <f t="shared" si="4"/>
        <v>0</v>
      </c>
      <c r="H30" s="83">
        <f>G30/$H$3</f>
        <v>0</v>
      </c>
      <c r="I30" s="65"/>
    </row>
    <row r="31" spans="1:9" ht="25.5" x14ac:dyDescent="0.25">
      <c r="A31" s="15" t="s">
        <v>61</v>
      </c>
      <c r="B31" s="27" t="s">
        <v>30</v>
      </c>
      <c r="C31" s="100">
        <f>C26/2</f>
        <v>0</v>
      </c>
      <c r="D31" s="70">
        <f>DTP!E52</f>
        <v>0</v>
      </c>
      <c r="E31" s="74">
        <f>DTP!I32</f>
        <v>0</v>
      </c>
      <c r="F31" s="73">
        <f>(D31+E31)*$H$2</f>
        <v>0</v>
      </c>
      <c r="G31" s="88">
        <f t="shared" si="4"/>
        <v>0</v>
      </c>
      <c r="H31" s="83">
        <f>G31/$H$3</f>
        <v>0</v>
      </c>
      <c r="I31" s="65"/>
    </row>
    <row r="32" spans="1:9" ht="15.75" thickBot="1" x14ac:dyDescent="0.3">
      <c r="A32" s="15" t="s">
        <v>62</v>
      </c>
      <c r="B32" s="27" t="s">
        <v>33</v>
      </c>
      <c r="C32" s="100">
        <f>C27/2</f>
        <v>0</v>
      </c>
      <c r="D32" s="84">
        <f>DTP!E53</f>
        <v>0</v>
      </c>
      <c r="E32" s="85">
        <f>DTP!I33</f>
        <v>0</v>
      </c>
      <c r="F32" s="86">
        <f>(D32+E32)*$H$2</f>
        <v>0</v>
      </c>
      <c r="G32" s="96">
        <f t="shared" si="4"/>
        <v>0</v>
      </c>
      <c r="H32" s="87">
        <f>G32/$H$3</f>
        <v>0</v>
      </c>
      <c r="I32" s="65"/>
    </row>
    <row r="33" spans="6:8" ht="15.75" thickBot="1" x14ac:dyDescent="0.3">
      <c r="F33" s="97" t="s">
        <v>76</v>
      </c>
      <c r="G33" s="98">
        <f>SUM(G9:G32)</f>
        <v>0</v>
      </c>
      <c r="H33" s="99">
        <f>SUM(H9:H32)</f>
        <v>0</v>
      </c>
    </row>
  </sheetData>
  <mergeCells count="8">
    <mergeCell ref="I2:I3"/>
    <mergeCell ref="A5:C5"/>
    <mergeCell ref="E2:G2"/>
    <mergeCell ref="E3:G3"/>
    <mergeCell ref="B1:C1"/>
    <mergeCell ref="A2:C2"/>
    <mergeCell ref="A3:C3"/>
    <mergeCell ref="D4:H4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BPU</vt:lpstr>
      <vt:lpstr>DQE </vt:lpstr>
      <vt:lpstr>DTP</vt:lpstr>
      <vt:lpstr>Chantier type</vt:lpstr>
    </vt:vector>
  </TitlesOfParts>
  <Company>DPSI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PONCET Elodie</dc:creator>
  <cp:lastModifiedBy>TK</cp:lastModifiedBy>
  <dcterms:created xsi:type="dcterms:W3CDTF">2019-08-20T11:30:10Z</dcterms:created>
  <dcterms:modified xsi:type="dcterms:W3CDTF">2019-09-30T06:31:31Z</dcterms:modified>
</cp:coreProperties>
</file>