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1"/>
  </bookViews>
  <sheets>
    <sheet name="BPU_LOT1" sheetId="1" r:id="rId1"/>
    <sheet name="Cadre d offre LOT1" sheetId="2" r:id="rId2"/>
    <sheet name="Chiffre_Lettre" sheetId="3" state="hidden" r:id="rId3"/>
  </sheets>
  <definedNames>
    <definedName name="Excel_BuiltIn_Print_Area" localSheetId="1">'Cadre d offre LOT1'!$A$1:$F$204</definedName>
    <definedName name="_xlnm.Print_Titles" localSheetId="0">'BPU_LOT1'!$41:$43</definedName>
    <definedName name="_xlnm.Print_Titles" localSheetId="1">'Cadre d offre LOT1'!$42:$43</definedName>
    <definedName name="Sous_total_Page_1">'Cadre d offre LOT1'!$F$80</definedName>
    <definedName name="Sous_total_Page_10">'Cadre d offre LOT1'!#REF!</definedName>
    <definedName name="Sous_total_Page_11">'Cadre d offre LOT1'!#REF!</definedName>
    <definedName name="Sous_total_Page_12">'Cadre d offre LOT1'!#REF!</definedName>
    <definedName name="Sous_total_Page_13">'Cadre d offre LOT1'!#REF!</definedName>
    <definedName name="Sous_total_Page_14">'Cadre d offre LOT1'!#REF!</definedName>
    <definedName name="Sous_total_Page_15">'Cadre d offre LOT1'!#REF!</definedName>
    <definedName name="Sous_total_Page_16">'Cadre d offre LOT1'!#REF!</definedName>
    <definedName name="Sous_total_Page_17">'Cadre d offre LOT1'!#REF!</definedName>
    <definedName name="Sous_total_Page_18">'Cadre d offre LOT1'!#REF!</definedName>
    <definedName name="Sous_total_Page_19">'Cadre d offre LOT1'!#REF!</definedName>
    <definedName name="Sous_total_Page_2">'Cadre d offre LOT1'!$F$117</definedName>
    <definedName name="Sous_total_Page_20">'Cadre d offre LOT1'!#REF!</definedName>
    <definedName name="Sous_total_Page_21">'Cadre d offre LOT1'!#REF!</definedName>
    <definedName name="Sous_total_Page_22">'Cadre d offre LOT1'!#REF!</definedName>
    <definedName name="Sous_total_Page_23">'Cadre d offre LOT1'!#REF!</definedName>
    <definedName name="Sous_total_Page_24">'Cadre d offre LOT1'!#REF!</definedName>
    <definedName name="Sous_total_Page_25">'Cadre d offre LOT1'!#REF!</definedName>
    <definedName name="Sous_total_Page_26">'Cadre d offre LOT1'!#REF!</definedName>
    <definedName name="Sous_total_Page_27">'Cadre d offre LOT1'!#REF!</definedName>
    <definedName name="Sous_total_Page_28">'Cadre d offre LOT1'!#REF!</definedName>
    <definedName name="Sous_total_Page_29">'Cadre d offre LOT1'!#REF!</definedName>
    <definedName name="Sous_total_Page_3">'Cadre d offre LOT1'!$F$154</definedName>
    <definedName name="Sous_total_Page_30">'Cadre d offre LOT1'!#REF!</definedName>
    <definedName name="Sous_total_Page_31">'Cadre d offre LOT1'!#REF!</definedName>
    <definedName name="Sous_total_Page_32">'Cadre d offre LOT1'!#REF!</definedName>
    <definedName name="Sous_total_Page_33">'Cadre d offre LOT1'!#REF!</definedName>
    <definedName name="Sous_total_Page_34">'Cadre d offre LOT1'!#REF!</definedName>
    <definedName name="Sous_total_Page_35">'Cadre d offre LOT1'!#REF!</definedName>
    <definedName name="Sous_total_Page_36">'Cadre d offre LOT1'!#REF!</definedName>
    <definedName name="Sous_total_Page_37">'Cadre d offre LOT1'!#REF!</definedName>
    <definedName name="Sous_total_Page_38">'Cadre d offre LOT1'!#REF!</definedName>
    <definedName name="Sous_total_Page_39">'Cadre d offre LOT1'!#REF!</definedName>
    <definedName name="Sous_total_Page_4">'Cadre d offre LOT1'!#REF!</definedName>
    <definedName name="Sous_total_Page_40">'Cadre d offre LOT1'!#REF!</definedName>
    <definedName name="Sous_total_Page_5">'Cadre d offre LOT1'!#REF!</definedName>
    <definedName name="Sous_total_Page_6">'Cadre d offre LOT1'!#REF!</definedName>
    <definedName name="Sous_total_Page_7">'Cadre d offre LOT1'!#REF!</definedName>
    <definedName name="Sous_total_Page_8">'Cadre d offre LOT1'!#REF!</definedName>
    <definedName name="Sous_total_Page_9">'Cadre d offre LOT1'!#REF!</definedName>
    <definedName name="_xlnm.Print_Area" localSheetId="0">'BPU_LOT1'!$A$1:$F$163</definedName>
    <definedName name="_xlnm.Print_Area" localSheetId="1">'Cadre d offre LOT1'!$A$1:$F$202</definedName>
  </definedNames>
  <calcPr fullCalcOnLoad="1"/>
</workbook>
</file>

<file path=xl/sharedStrings.xml><?xml version="1.0" encoding="utf-8"?>
<sst xmlns="http://schemas.openxmlformats.org/spreadsheetml/2006/main" count="199" uniqueCount="107">
  <si>
    <t>DIRECTION DE L'ARCHITECTURE</t>
  </si>
  <si>
    <t>ET DE LA VALORISATION DES EQUIPEMENTS ET DE LEURS USAGES</t>
  </si>
  <si>
    <t>Bordereau de Prix Unitaires</t>
  </si>
  <si>
    <t>Missions d’études d’opportunité, de faisabilité et de programmation portant sur la réhabilitation ou la construction d’équipements de la Ville de Marseille.</t>
  </si>
  <si>
    <t>Consultation N° 2021_50001_0068</t>
  </si>
  <si>
    <t>LOT N° 1 : Opération de 0 à 3 000 000€, hors équipements sportifs, dans les arrondissements suivants : 1-6-7-8-9-10-11-12</t>
  </si>
  <si>
    <t>1 SEUL PRIX MANQUANT ENTRAINERA LE REJET DE L'OFFRE</t>
  </si>
  <si>
    <t>NOM ENTREPRISE</t>
  </si>
  <si>
    <t>PRIX</t>
  </si>
  <si>
    <t>Prix unitaire en € HT</t>
  </si>
  <si>
    <t>Verif.</t>
  </si>
  <si>
    <t>allignement</t>
  </si>
  <si>
    <t>alligement</t>
  </si>
  <si>
    <t>Nbr caract</t>
  </si>
  <si>
    <t>N° ARTICLE</t>
  </si>
  <si>
    <t>PRESTATIONS</t>
  </si>
  <si>
    <t>UNITE</t>
  </si>
  <si>
    <t>UNITAIRE € HT</t>
  </si>
  <si>
    <t>en toutes lettres</t>
  </si>
  <si>
    <t>Prix</t>
  </si>
  <si>
    <t>article/prix</t>
  </si>
  <si>
    <t>article/uo</t>
  </si>
  <si>
    <t>N° article</t>
  </si>
  <si>
    <t>T FP 01 000 00</t>
  </si>
  <si>
    <t>CLASSE 1 (opération inférieure à 100 000€ HT)</t>
  </si>
  <si>
    <t>T FP 01 001 00</t>
  </si>
  <si>
    <t>COMPLEXITE 0</t>
  </si>
  <si>
    <t>T FP 01 001 01</t>
  </si>
  <si>
    <t>Mission de faisabilité (article 2 CCTP)</t>
  </si>
  <si>
    <t>u</t>
  </si>
  <si>
    <t>T FP 01 001 02</t>
  </si>
  <si>
    <t>Mission de programmation (article 3 CCTP)</t>
  </si>
  <si>
    <t>T FP 01 002 00</t>
  </si>
  <si>
    <t>COMPLEXITE 1</t>
  </si>
  <si>
    <t>T FP 01 002 01</t>
  </si>
  <si>
    <t>T FP 01 002 02</t>
  </si>
  <si>
    <t>T FP 01 003 00</t>
  </si>
  <si>
    <t>COMPLEXITE 2</t>
  </si>
  <si>
    <t>T FP 01 003 01</t>
  </si>
  <si>
    <t>T FP 01 003 02</t>
  </si>
  <si>
    <t>T FP 01 004 00</t>
  </si>
  <si>
    <t>COMPLEXITE 3</t>
  </si>
  <si>
    <t>T FP 01 004 01</t>
  </si>
  <si>
    <t>T FP 01 004 02</t>
  </si>
  <si>
    <t>T FP 02 000 00</t>
  </si>
  <si>
    <t>CLASSE 2 (opération comprise entre 100 000€ et 400 000€ HT)</t>
  </si>
  <si>
    <t>T FP 02 001 00</t>
  </si>
  <si>
    <t>T FP 02 001 01</t>
  </si>
  <si>
    <t>T FP 02 001 02</t>
  </si>
  <si>
    <t>T FP 02 002 00</t>
  </si>
  <si>
    <t>T FP 02 002 01</t>
  </si>
  <si>
    <t>T FP 02 002 02</t>
  </si>
  <si>
    <t>T FP 02 003 00</t>
  </si>
  <si>
    <t>T FP 02 003 01</t>
  </si>
  <si>
    <t>T FP 02 003 02</t>
  </si>
  <si>
    <t>T FP 02 004 00</t>
  </si>
  <si>
    <t>T FP 02 004 01</t>
  </si>
  <si>
    <t>T FP 02 004 02</t>
  </si>
  <si>
    <t>/</t>
  </si>
  <si>
    <t xml:space="preserve"> </t>
  </si>
  <si>
    <t>O</t>
  </si>
  <si>
    <t>T FP 03 000 00</t>
  </si>
  <si>
    <t>CLASSE 3 (opération comprise entre 400 000€ et 1 000 000€ HT)</t>
  </si>
  <si>
    <t>T FP 03 001 00</t>
  </si>
  <si>
    <t>T FP 03 001 01</t>
  </si>
  <si>
    <t>T FP 03 001 02</t>
  </si>
  <si>
    <t>T FP 03 002 00</t>
  </si>
  <si>
    <t>T FP 03 002 01</t>
  </si>
  <si>
    <t>T FP 03 002 02</t>
  </si>
  <si>
    <t>T FP 03 003 00</t>
  </si>
  <si>
    <t>T FP 03 003 01</t>
  </si>
  <si>
    <t>T FP 03 003 02</t>
  </si>
  <si>
    <t>T FP 03 004 00</t>
  </si>
  <si>
    <t>T FP 03 004 01</t>
  </si>
  <si>
    <t>T FP 03 004 02</t>
  </si>
  <si>
    <t>T FP 04 000 00</t>
  </si>
  <si>
    <t>CLASSE 4 (opération comprise entre 1 000 000€ et 3 000 000€ HT)</t>
  </si>
  <si>
    <t>T FP 04 001 00</t>
  </si>
  <si>
    <t>T FP 04 001 01</t>
  </si>
  <si>
    <t>T FP 04 001 02</t>
  </si>
  <si>
    <t>T FP 04 002 00</t>
  </si>
  <si>
    <t>T FP 04 002 01</t>
  </si>
  <si>
    <t>T FP 04 002 02</t>
  </si>
  <si>
    <t>T FP 04 003 00</t>
  </si>
  <si>
    <t>T FP 04 003 01</t>
  </si>
  <si>
    <t>T FP 04 003 02</t>
  </si>
  <si>
    <t>T FP 04 004 00</t>
  </si>
  <si>
    <t>T FP 04 004 01</t>
  </si>
  <si>
    <t>T FP 04 004 02</t>
  </si>
  <si>
    <t>T FP 99 000 00</t>
  </si>
  <si>
    <t>Outils de communication</t>
  </si>
  <si>
    <t>T FP 99 001 00</t>
  </si>
  <si>
    <t>auprès des usagers</t>
  </si>
  <si>
    <t>T FP 99 001 01</t>
  </si>
  <si>
    <t>Fourniture d’une maquette visuelle pour la réalisation de panneaux de présentation de l’étude de faisabilité</t>
  </si>
  <si>
    <t>Cadre d'offre</t>
  </si>
  <si>
    <t>QUANTITE</t>
  </si>
  <si>
    <t>ESTIMATIVE ANNUELLE</t>
  </si>
  <si>
    <t>TOTAL en € HT</t>
  </si>
  <si>
    <t>Sous total 1</t>
  </si>
  <si>
    <t>Sous total 2</t>
  </si>
  <si>
    <t>Sous total 3</t>
  </si>
  <si>
    <t>Récapitulatif</t>
  </si>
  <si>
    <t xml:space="preserve">du </t>
  </si>
  <si>
    <t>cadre d'offre</t>
  </si>
  <si>
    <t>Total Cadre d'offre en € HT</t>
  </si>
  <si>
    <t>Total Général en € HT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</si>
</sst>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,###,###"/>
    <numFmt numFmtId="165" formatCode="_-* #,##0.00\ _F_-;\-* #,##0.00\ _F_-;_-* \-??\ _F_-;_-@_-"/>
    <numFmt numFmtId="166" formatCode="#,##0.000"/>
    <numFmt numFmtId="167" formatCode="###,##0.00;\-###,##0.00;#"/>
    <numFmt numFmtId="168" formatCode="###,##0.000;\-###,##0.000;#"/>
    <numFmt numFmtId="169" formatCode="00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Courier New"/>
      <family val="0"/>
    </font>
    <font>
      <sz val="9"/>
      <name val="Geneva"/>
      <family val="0"/>
    </font>
    <font>
      <sz val="9"/>
      <name val="Times New Roman"/>
      <family val="1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b/>
      <sz val="9"/>
      <name val="Geneva"/>
      <family val="0"/>
    </font>
    <font>
      <b/>
      <sz val="24"/>
      <name val="Arial"/>
      <family val="0"/>
    </font>
    <font>
      <b/>
      <sz val="12"/>
      <name val="Geneva"/>
      <family val="0"/>
    </font>
    <font>
      <b/>
      <sz val="18"/>
      <name val="Arial"/>
      <family val="0"/>
    </font>
    <font>
      <sz val="9"/>
      <name val="Courier New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sz val="18"/>
      <name val="Arial"/>
      <family val="0"/>
    </font>
    <font>
      <sz val="10"/>
      <color indexed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3" fontId="5" fillId="0" borderId="0" xfId="0" applyNumberFormat="1" applyFont="1" applyBorder="1" applyAlignment="1" applyProtection="1">
      <alignment horizontal="lef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 horizontal="left"/>
      <protection hidden="1"/>
    </xf>
    <xf numFmtId="4" fontId="10" fillId="0" borderId="0" xfId="0" applyNumberFormat="1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" fontId="9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3" fontId="6" fillId="0" borderId="0" xfId="0" applyNumberFormat="1" applyFont="1" applyBorder="1" applyAlignment="1" applyProtection="1">
      <alignment horizontal="left"/>
      <protection hidden="1"/>
    </xf>
    <xf numFmtId="4" fontId="12" fillId="0" borderId="0" xfId="0" applyNumberFormat="1" applyFont="1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0" fontId="14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4" fontId="3" fillId="0" borderId="1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left"/>
      <protection hidden="1"/>
    </xf>
    <xf numFmtId="0" fontId="14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4" fontId="3" fillId="0" borderId="14" xfId="0" applyNumberFormat="1" applyFont="1" applyBorder="1" applyAlignment="1" applyProtection="1">
      <alignment horizontal="center"/>
      <protection hidden="1"/>
    </xf>
    <xf numFmtId="3" fontId="4" fillId="0" borderId="15" xfId="0" applyNumberFormat="1" applyFont="1" applyBorder="1" applyAlignment="1" applyProtection="1">
      <alignment horizontal="left"/>
      <protection hidden="1"/>
    </xf>
    <xf numFmtId="164" fontId="1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left"/>
      <protection hidden="1"/>
    </xf>
    <xf numFmtId="164" fontId="15" fillId="0" borderId="16" xfId="0" applyNumberFormat="1" applyFont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/>
      <protection hidden="1"/>
    </xf>
    <xf numFmtId="4" fontId="15" fillId="0" borderId="17" xfId="0" applyNumberFormat="1" applyFont="1" applyBorder="1" applyAlignment="1" applyProtection="1">
      <alignment horizontal="center"/>
      <protection hidden="1"/>
    </xf>
    <xf numFmtId="3" fontId="15" fillId="0" borderId="17" xfId="0" applyNumberFormat="1" applyFont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 horizontal="center"/>
      <protection hidden="1"/>
    </xf>
    <xf numFmtId="164" fontId="15" fillId="0" borderId="19" xfId="0" applyNumberFormat="1" applyFont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4" fontId="15" fillId="0" borderId="21" xfId="0" applyNumberFormat="1" applyFont="1" applyBorder="1" applyAlignment="1" applyProtection="1">
      <alignment horizontal="center"/>
      <protection hidden="1"/>
    </xf>
    <xf numFmtId="3" fontId="15" fillId="0" borderId="21" xfId="0" applyNumberFormat="1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center"/>
      <protection hidden="1"/>
    </xf>
    <xf numFmtId="4" fontId="0" fillId="0" borderId="23" xfId="0" applyNumberFormat="1" applyFont="1" applyBorder="1" applyAlignment="1" applyProtection="1">
      <alignment horizontal="center"/>
      <protection hidden="1"/>
    </xf>
    <xf numFmtId="3" fontId="0" fillId="0" borderId="23" xfId="0" applyNumberFormat="1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center"/>
      <protection hidden="1"/>
    </xf>
    <xf numFmtId="4" fontId="0" fillId="0" borderId="25" xfId="0" applyNumberFormat="1" applyFont="1" applyBorder="1" applyAlignment="1" applyProtection="1">
      <alignment horizontal="center"/>
      <protection hidden="1"/>
    </xf>
    <xf numFmtId="3" fontId="0" fillId="0" borderId="26" xfId="0" applyNumberFormat="1" applyFont="1" applyBorder="1" applyAlignment="1" applyProtection="1">
      <alignment horizontal="left"/>
      <protection hidden="1"/>
    </xf>
    <xf numFmtId="165" fontId="0" fillId="0" borderId="27" xfId="44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4" fontId="0" fillId="0" borderId="28" xfId="0" applyNumberFormat="1" applyFont="1" applyBorder="1" applyAlignment="1" applyProtection="1">
      <alignment horizontal="center"/>
      <protection hidden="1"/>
    </xf>
    <xf numFmtId="165" fontId="0" fillId="0" borderId="29" xfId="44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166" fontId="0" fillId="0" borderId="28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hidden="1"/>
    </xf>
    <xf numFmtId="3" fontId="0" fillId="0" borderId="30" xfId="0" applyNumberFormat="1" applyFont="1" applyBorder="1" applyAlignment="1" applyProtection="1">
      <alignment horizontal="left"/>
      <protection hidden="1"/>
    </xf>
    <xf numFmtId="165" fontId="0" fillId="0" borderId="31" xfId="44" applyFont="1" applyFill="1" applyBorder="1" applyAlignment="1" applyProtection="1">
      <alignment horizontal="center"/>
      <protection hidden="1"/>
    </xf>
    <xf numFmtId="4" fontId="0" fillId="0" borderId="3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165" fontId="0" fillId="0" borderId="32" xfId="44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4" fontId="16" fillId="0" borderId="19" xfId="0" applyNumberFormat="1" applyFont="1" applyBorder="1" applyAlignment="1" applyProtection="1">
      <alignment horizontal="center"/>
      <protection hidden="1"/>
    </xf>
    <xf numFmtId="0" fontId="0" fillId="0" borderId="21" xfId="0" applyNumberFormat="1" applyFont="1" applyBorder="1" applyAlignment="1" applyProtection="1">
      <alignment horizontal="left"/>
      <protection hidden="1"/>
    </xf>
    <xf numFmtId="166" fontId="0" fillId="0" borderId="23" xfId="0" applyNumberFormat="1" applyFont="1" applyBorder="1" applyAlignment="1" applyProtection="1">
      <alignment horizontal="center"/>
      <protection locked="0"/>
    </xf>
    <xf numFmtId="165" fontId="0" fillId="0" borderId="20" xfId="44" applyFont="1" applyFill="1" applyBorder="1" applyAlignment="1" applyProtection="1">
      <alignment horizontal="center"/>
      <protection hidden="1"/>
    </xf>
    <xf numFmtId="166" fontId="0" fillId="0" borderId="25" xfId="0" applyNumberFormat="1" applyFont="1" applyBorder="1" applyAlignment="1" applyProtection="1">
      <alignment horizontal="center"/>
      <protection locked="0"/>
    </xf>
    <xf numFmtId="3" fontId="0" fillId="0" borderId="21" xfId="0" applyNumberFormat="1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Font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67" fontId="5" fillId="0" borderId="0" xfId="0" applyNumberFormat="1" applyFont="1" applyAlignment="1" applyProtection="1">
      <alignment horizontal="right"/>
      <protection hidden="1"/>
    </xf>
    <xf numFmtId="4" fontId="5" fillId="0" borderId="0" xfId="0" applyNumberFormat="1" applyFont="1" applyBorder="1" applyAlignment="1" applyProtection="1">
      <alignment horizontal="right"/>
      <protection hidden="1"/>
    </xf>
    <xf numFmtId="167" fontId="5" fillId="0" borderId="0" xfId="0" applyNumberFormat="1" applyFont="1" applyBorder="1" applyAlignment="1" applyProtection="1">
      <alignment horizontal="right"/>
      <protection hidden="1"/>
    </xf>
    <xf numFmtId="167" fontId="5" fillId="0" borderId="0" xfId="0" applyNumberFormat="1" applyFon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left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167" fontId="9" fillId="0" borderId="0" xfId="0" applyNumberFormat="1" applyFont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right"/>
      <protection hidden="1"/>
    </xf>
    <xf numFmtId="167" fontId="9" fillId="0" borderId="0" xfId="0" applyNumberFormat="1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64" fontId="17" fillId="0" borderId="0" xfId="0" applyNumberFormat="1" applyFont="1" applyAlignment="1" applyProtection="1">
      <alignment horizontal="left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7" fontId="17" fillId="0" borderId="0" xfId="0" applyNumberFormat="1" applyFont="1" applyAlignment="1" applyProtection="1">
      <alignment horizontal="center"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167" fontId="17" fillId="0" borderId="0" xfId="0" applyNumberFormat="1" applyFont="1" applyBorder="1" applyAlignment="1" applyProtection="1">
      <alignment horizontal="right"/>
      <protection hidden="1"/>
    </xf>
    <xf numFmtId="0" fontId="14" fillId="0" borderId="10" xfId="0" applyFont="1" applyBorder="1" applyAlignment="1" applyProtection="1">
      <alignment/>
      <protection hidden="1"/>
    </xf>
    <xf numFmtId="0" fontId="14" fillId="0" borderId="13" xfId="0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164" fontId="15" fillId="0" borderId="16" xfId="0" applyNumberFormat="1" applyFont="1" applyBorder="1" applyAlignment="1" applyProtection="1">
      <alignment horizontal="left"/>
      <protection hidden="1"/>
    </xf>
    <xf numFmtId="164" fontId="0" fillId="0" borderId="16" xfId="0" applyNumberFormat="1" applyFont="1" applyBorder="1" applyAlignment="1" applyProtection="1">
      <alignment horizontal="center"/>
      <protection hidden="1"/>
    </xf>
    <xf numFmtId="167" fontId="15" fillId="0" borderId="17" xfId="0" applyNumberFormat="1" applyFont="1" applyBorder="1" applyAlignment="1" applyProtection="1">
      <alignment horizontal="center"/>
      <protection hidden="1"/>
    </xf>
    <xf numFmtId="4" fontId="15" fillId="0" borderId="16" xfId="0" applyNumberFormat="1" applyFont="1" applyBorder="1" applyAlignment="1" applyProtection="1">
      <alignment horizontal="center"/>
      <protection hidden="1"/>
    </xf>
    <xf numFmtId="167" fontId="15" fillId="0" borderId="18" xfId="0" applyNumberFormat="1" applyFont="1" applyBorder="1" applyAlignment="1" applyProtection="1">
      <alignment horizontal="right"/>
      <protection hidden="1"/>
    </xf>
    <xf numFmtId="164" fontId="15" fillId="0" borderId="19" xfId="0" applyNumberFormat="1" applyFont="1" applyBorder="1" applyAlignment="1" applyProtection="1">
      <alignment horizontal="left"/>
      <protection hidden="1"/>
    </xf>
    <xf numFmtId="164" fontId="0" fillId="0" borderId="19" xfId="0" applyNumberFormat="1" applyFont="1" applyBorder="1" applyAlignment="1" applyProtection="1">
      <alignment horizontal="center"/>
      <protection hidden="1"/>
    </xf>
    <xf numFmtId="167" fontId="15" fillId="0" borderId="19" xfId="0" applyNumberFormat="1" applyFont="1" applyBorder="1" applyAlignment="1" applyProtection="1">
      <alignment horizontal="center"/>
      <protection hidden="1"/>
    </xf>
    <xf numFmtId="4" fontId="15" fillId="0" borderId="19" xfId="0" applyNumberFormat="1" applyFont="1" applyBorder="1" applyAlignment="1" applyProtection="1">
      <alignment horizontal="center" vertical="center" wrapText="1"/>
      <protection hidden="1"/>
    </xf>
    <xf numFmtId="167" fontId="15" fillId="0" borderId="20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left"/>
      <protection hidden="1"/>
    </xf>
    <xf numFmtId="164" fontId="0" fillId="0" borderId="23" xfId="0" applyNumberFormat="1" applyFont="1" applyBorder="1" applyAlignment="1" applyProtection="1">
      <alignment horizontal="center"/>
      <protection hidden="1"/>
    </xf>
    <xf numFmtId="167" fontId="0" fillId="0" borderId="23" xfId="0" applyNumberFormat="1" applyFont="1" applyBorder="1" applyAlignment="1" applyProtection="1">
      <alignment horizontal="right"/>
      <protection hidden="1"/>
    </xf>
    <xf numFmtId="4" fontId="0" fillId="0" borderId="23" xfId="0" applyNumberFormat="1" applyFont="1" applyBorder="1" applyAlignment="1" applyProtection="1">
      <alignment horizontal="right"/>
      <protection hidden="1"/>
    </xf>
    <xf numFmtId="167" fontId="0" fillId="0" borderId="20" xfId="0" applyNumberFormat="1" applyFont="1" applyBorder="1" applyAlignment="1" applyProtection="1">
      <alignment horizontal="right"/>
      <protection hidden="1"/>
    </xf>
    <xf numFmtId="164" fontId="0" fillId="0" borderId="22" xfId="0" applyNumberFormat="1" applyFont="1" applyBorder="1" applyAlignment="1" applyProtection="1">
      <alignment horizontal="left"/>
      <protection hidden="1"/>
    </xf>
    <xf numFmtId="164" fontId="0" fillId="0" borderId="24" xfId="0" applyNumberFormat="1" applyFont="1" applyBorder="1" applyAlignment="1" applyProtection="1">
      <alignment horizontal="center"/>
      <protection hidden="1"/>
    </xf>
    <xf numFmtId="167" fontId="0" fillId="0" borderId="33" xfId="0" applyNumberFormat="1" applyFont="1" applyBorder="1" applyAlignment="1" applyProtection="1">
      <alignment horizontal="right"/>
      <protection hidden="1"/>
    </xf>
    <xf numFmtId="4" fontId="0" fillId="0" borderId="16" xfId="0" applyNumberFormat="1" applyFont="1" applyBorder="1" applyAlignment="1" applyProtection="1">
      <alignment horizontal="right"/>
      <protection hidden="1"/>
    </xf>
    <xf numFmtId="167" fontId="0" fillId="0" borderId="29" xfId="44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164" fontId="18" fillId="0" borderId="22" xfId="0" applyNumberFormat="1" applyFont="1" applyBorder="1" applyAlignment="1" applyProtection="1">
      <alignment horizontal="center"/>
      <protection hidden="1"/>
    </xf>
    <xf numFmtId="167" fontId="0" fillId="0" borderId="28" xfId="0" applyNumberFormat="1" applyFont="1" applyBorder="1" applyAlignment="1" applyProtection="1">
      <alignment horizontal="right"/>
      <protection hidden="1"/>
    </xf>
    <xf numFmtId="4" fontId="0" fillId="0" borderId="22" xfId="0" applyNumberFormat="1" applyFont="1" applyBorder="1" applyAlignment="1" applyProtection="1">
      <alignment horizontal="right"/>
      <protection hidden="1"/>
    </xf>
    <xf numFmtId="168" fontId="0" fillId="0" borderId="28" xfId="0" applyNumberFormat="1" applyFont="1" applyBorder="1" applyAlignment="1" applyProtection="1">
      <alignment horizontal="right"/>
      <protection hidden="1"/>
    </xf>
    <xf numFmtId="168" fontId="0" fillId="0" borderId="22" xfId="0" applyNumberFormat="1" applyFont="1" applyBorder="1" applyAlignment="1" applyProtection="1">
      <alignment horizontal="right"/>
      <protection hidden="1"/>
    </xf>
    <xf numFmtId="168" fontId="0" fillId="0" borderId="34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32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left"/>
      <protection hidden="1"/>
    </xf>
    <xf numFmtId="168" fontId="0" fillId="0" borderId="19" xfId="0" applyNumberFormat="1" applyFont="1" applyBorder="1" applyAlignment="1" applyProtection="1">
      <alignment horizontal="right"/>
      <protection hidden="1"/>
    </xf>
    <xf numFmtId="4" fontId="0" fillId="0" borderId="19" xfId="0" applyNumberFormat="1" applyFont="1" applyBorder="1" applyAlignment="1" applyProtection="1">
      <alignment horizontal="right"/>
      <protection hidden="1"/>
    </xf>
    <xf numFmtId="164" fontId="16" fillId="0" borderId="21" xfId="0" applyNumberFormat="1" applyFont="1" applyBorder="1" applyAlignment="1" applyProtection="1">
      <alignment horizontal="center"/>
      <protection hidden="1"/>
    </xf>
    <xf numFmtId="4" fontId="0" fillId="0" borderId="35" xfId="0" applyNumberFormat="1" applyFont="1" applyBorder="1" applyAlignment="1" applyProtection="1">
      <alignment horizontal="left"/>
      <protection hidden="1"/>
    </xf>
    <xf numFmtId="4" fontId="0" fillId="0" borderId="35" xfId="0" applyNumberFormat="1" applyFont="1" applyBorder="1" applyAlignment="1" applyProtection="1">
      <alignment horizontal="center"/>
      <protection hidden="1"/>
    </xf>
    <xf numFmtId="168" fontId="0" fillId="0" borderId="35" xfId="0" applyNumberFormat="1" applyFont="1" applyBorder="1" applyAlignment="1" applyProtection="1">
      <alignment horizontal="center"/>
      <protection hidden="1"/>
    </xf>
    <xf numFmtId="4" fontId="0" fillId="0" borderId="36" xfId="0" applyNumberFormat="1" applyFont="1" applyBorder="1" applyAlignment="1" applyProtection="1">
      <alignment horizontal="center"/>
      <protection hidden="1"/>
    </xf>
    <xf numFmtId="167" fontId="0" fillId="0" borderId="37" xfId="44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Border="1" applyAlignment="1" applyProtection="1">
      <alignment/>
      <protection hidden="1"/>
    </xf>
    <xf numFmtId="168" fontId="0" fillId="0" borderId="23" xfId="0" applyNumberFormat="1" applyFont="1" applyBorder="1" applyAlignment="1" applyProtection="1">
      <alignment horizontal="right"/>
      <protection hidden="1"/>
    </xf>
    <xf numFmtId="168" fontId="0" fillId="0" borderId="33" xfId="0" applyNumberFormat="1" applyFont="1" applyBorder="1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164" fontId="16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left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7" fontId="0" fillId="0" borderId="0" xfId="44" applyNumberFormat="1" applyFont="1" applyFill="1" applyBorder="1" applyAlignment="1" applyProtection="1">
      <alignment horizontal="right"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67" fontId="15" fillId="0" borderId="0" xfId="0" applyNumberFormat="1" applyFont="1" applyAlignment="1" applyProtection="1">
      <alignment horizontal="right"/>
      <protection hidden="1"/>
    </xf>
    <xf numFmtId="4" fontId="19" fillId="0" borderId="0" xfId="0" applyNumberFormat="1" applyFont="1" applyAlignment="1" applyProtection="1">
      <alignment horizontal="right"/>
      <protection hidden="1"/>
    </xf>
    <xf numFmtId="4" fontId="19" fillId="0" borderId="0" xfId="0" applyNumberFormat="1" applyFont="1" applyAlignment="1" applyProtection="1">
      <alignment horizontal="center"/>
      <protection hidden="1"/>
    </xf>
    <xf numFmtId="167" fontId="20" fillId="0" borderId="0" xfId="0" applyNumberFormat="1" applyFont="1" applyAlignment="1" applyProtection="1">
      <alignment horizontal="right"/>
      <protection hidden="1"/>
    </xf>
    <xf numFmtId="167" fontId="20" fillId="0" borderId="37" xfId="0" applyNumberFormat="1" applyFont="1" applyBorder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hidden="1"/>
    </xf>
    <xf numFmtId="167" fontId="11" fillId="0" borderId="0" xfId="0" applyNumberFormat="1" applyFont="1" applyBorder="1" applyAlignment="1" applyProtection="1">
      <alignment horizontal="center"/>
      <protection hidden="1"/>
    </xf>
    <xf numFmtId="167" fontId="13" fillId="0" borderId="0" xfId="0" applyNumberFormat="1" applyFont="1" applyBorder="1" applyAlignment="1" applyProtection="1">
      <alignment horizontal="center" wrapText="1"/>
      <protection hidden="1"/>
    </xf>
    <xf numFmtId="167" fontId="13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704850</xdr:colOff>
      <xdr:row>10</xdr:row>
      <xdr:rowOff>66675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3830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781050</xdr:colOff>
      <xdr:row>10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57350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V158"/>
  <sheetViews>
    <sheetView zoomScalePageLayoutView="0" workbookViewId="0" topLeftCell="A81">
      <selection activeCell="B154" sqref="B154"/>
    </sheetView>
  </sheetViews>
  <sheetFormatPr defaultColWidth="10.8515625" defaultRowHeight="12.75"/>
  <cols>
    <col min="1" max="1" width="14.140625" style="1" customWidth="1"/>
    <col min="2" max="2" width="87.421875" style="2" customWidth="1"/>
    <col min="3" max="3" width="8.7109375" style="3" customWidth="1"/>
    <col min="4" max="4" width="12.421875" style="4" customWidth="1"/>
    <col min="5" max="5" width="34.00390625" style="5" customWidth="1"/>
    <col min="6" max="6" width="18.7109375" style="4" customWidth="1"/>
    <col min="7" max="7" width="2.28125" style="6" hidden="1" customWidth="1"/>
    <col min="8" max="8" width="3.140625" style="4" hidden="1" customWidth="1"/>
    <col min="9" max="9" width="2.140625" style="4" hidden="1" customWidth="1"/>
    <col min="10" max="10" width="2.8515625" style="4" hidden="1" customWidth="1"/>
    <col min="11" max="13" width="3.140625" style="4" hidden="1" customWidth="1"/>
    <col min="14" max="23" width="2.140625" style="4" hidden="1" customWidth="1"/>
    <col min="24" max="25" width="10.8515625" style="4" hidden="1" customWidth="1"/>
    <col min="26" max="26" width="12.140625" style="4" customWidth="1"/>
    <col min="27" max="27" width="12.8515625" style="4" hidden="1" customWidth="1"/>
    <col min="28" max="28" width="11.28125" style="4" hidden="1" customWidth="1"/>
    <col min="29" max="29" width="10.8515625" style="4" hidden="1" customWidth="1"/>
    <col min="30" max="16384" width="10.8515625" style="4" customWidth="1"/>
  </cols>
  <sheetData>
    <row r="1" spans="1:8" ht="12.75">
      <c r="A1" s="7"/>
      <c r="B1" s="8"/>
      <c r="C1" s="9"/>
      <c r="D1" s="10"/>
      <c r="E1" s="11"/>
      <c r="F1" s="12"/>
      <c r="G1" s="4" t="str">
        <f aca="true" t="shared" si="0" ref="G1:G20">IF(ISBLANK(C1),"N","O")</f>
        <v>N</v>
      </c>
      <c r="H1" s="13"/>
    </row>
    <row r="2" spans="1:8" ht="12.75">
      <c r="A2" s="7"/>
      <c r="B2" s="8"/>
      <c r="C2" s="9"/>
      <c r="D2" s="10"/>
      <c r="E2" s="11"/>
      <c r="F2" s="12"/>
      <c r="G2" s="4" t="str">
        <f t="shared" si="0"/>
        <v>N</v>
      </c>
      <c r="H2" s="13"/>
    </row>
    <row r="3" spans="1:8" ht="15.75">
      <c r="A3" s="174" t="s">
        <v>0</v>
      </c>
      <c r="B3" s="174"/>
      <c r="C3" s="174"/>
      <c r="D3" s="174"/>
      <c r="E3" s="174"/>
      <c r="F3" s="174"/>
      <c r="G3" s="3" t="str">
        <f t="shared" si="0"/>
        <v>N</v>
      </c>
      <c r="H3" s="13"/>
    </row>
    <row r="4" spans="1:8" ht="15.75">
      <c r="A4" s="174" t="s">
        <v>1</v>
      </c>
      <c r="B4" s="174"/>
      <c r="C4" s="174"/>
      <c r="D4" s="174"/>
      <c r="E4" s="174"/>
      <c r="F4" s="174"/>
      <c r="G4" s="3" t="str">
        <f t="shared" si="0"/>
        <v>N</v>
      </c>
      <c r="H4" s="13"/>
    </row>
    <row r="5" spans="1:8" ht="15.75">
      <c r="A5" s="174"/>
      <c r="B5" s="174"/>
      <c r="C5" s="174"/>
      <c r="D5" s="174"/>
      <c r="E5" s="174"/>
      <c r="F5" s="174"/>
      <c r="G5" s="3" t="str">
        <f t="shared" si="0"/>
        <v>N</v>
      </c>
      <c r="H5" s="13"/>
    </row>
    <row r="6" spans="1:256" s="15" customFormat="1" ht="15.75">
      <c r="A6" s="174"/>
      <c r="B6" s="174"/>
      <c r="C6" s="174"/>
      <c r="D6" s="174"/>
      <c r="E6" s="174"/>
      <c r="F6" s="174"/>
      <c r="G6" s="3" t="str">
        <f t="shared" si="0"/>
        <v>N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s="15" customFormat="1" ht="15.75">
      <c r="A7" s="174"/>
      <c r="B7" s="174"/>
      <c r="C7" s="174"/>
      <c r="D7" s="174"/>
      <c r="E7" s="174"/>
      <c r="F7" s="174"/>
      <c r="G7" s="3" t="str">
        <f t="shared" si="0"/>
        <v>N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8" ht="15">
      <c r="A8" s="175"/>
      <c r="B8" s="175"/>
      <c r="C8" s="175"/>
      <c r="D8" s="175"/>
      <c r="E8" s="175"/>
      <c r="F8" s="175"/>
      <c r="G8" s="3" t="str">
        <f t="shared" si="0"/>
        <v>N</v>
      </c>
      <c r="H8" s="13"/>
    </row>
    <row r="9" spans="1:8" ht="12.75">
      <c r="A9" s="7"/>
      <c r="B9" s="8"/>
      <c r="C9" s="9"/>
      <c r="D9" s="10"/>
      <c r="E9" s="11"/>
      <c r="F9" s="12"/>
      <c r="G9" s="4" t="str">
        <f t="shared" si="0"/>
        <v>N</v>
      </c>
      <c r="H9" s="13"/>
    </row>
    <row r="10" spans="1:8" ht="12.75">
      <c r="A10" s="7"/>
      <c r="B10" s="8"/>
      <c r="C10" s="9"/>
      <c r="D10" s="10"/>
      <c r="E10" s="11"/>
      <c r="F10" s="12"/>
      <c r="G10" s="4" t="str">
        <f t="shared" si="0"/>
        <v>N</v>
      </c>
      <c r="H10" s="13"/>
    </row>
    <row r="11" spans="1:8" ht="15">
      <c r="A11" s="175"/>
      <c r="B11" s="175"/>
      <c r="C11" s="175"/>
      <c r="D11" s="175"/>
      <c r="E11" s="175"/>
      <c r="F11" s="175"/>
      <c r="G11" s="4" t="str">
        <f t="shared" si="0"/>
        <v>N</v>
      </c>
      <c r="H11" s="13"/>
    </row>
    <row r="12" spans="1:8" ht="15">
      <c r="A12" s="175"/>
      <c r="B12" s="175"/>
      <c r="C12" s="175"/>
      <c r="D12" s="175"/>
      <c r="E12" s="175"/>
      <c r="F12" s="175"/>
      <c r="G12" s="4" t="str">
        <f t="shared" si="0"/>
        <v>N</v>
      </c>
      <c r="H12" s="13"/>
    </row>
    <row r="13" spans="1:8" ht="15">
      <c r="A13" s="175"/>
      <c r="B13" s="175"/>
      <c r="C13" s="175"/>
      <c r="D13" s="175"/>
      <c r="E13" s="175"/>
      <c r="F13" s="175"/>
      <c r="G13" s="4" t="str">
        <f t="shared" si="0"/>
        <v>N</v>
      </c>
      <c r="H13" s="13"/>
    </row>
    <row r="14" spans="1:8" s="22" customFormat="1" ht="12.75">
      <c r="A14" s="16"/>
      <c r="B14" s="17"/>
      <c r="C14" s="18"/>
      <c r="D14" s="18"/>
      <c r="E14" s="19"/>
      <c r="F14" s="20"/>
      <c r="G14" s="4" t="str">
        <f t="shared" si="0"/>
        <v>N</v>
      </c>
      <c r="H14" s="21"/>
    </row>
    <row r="15" spans="1:8" s="22" customFormat="1" ht="12.75">
      <c r="A15" s="7"/>
      <c r="B15" s="8"/>
      <c r="C15" s="9"/>
      <c r="D15" s="10"/>
      <c r="E15" s="11"/>
      <c r="F15" s="12"/>
      <c r="G15" s="4" t="str">
        <f t="shared" si="0"/>
        <v>N</v>
      </c>
      <c r="H15" s="13"/>
    </row>
    <row r="16" spans="1:8" s="22" customFormat="1" ht="12.75">
      <c r="A16" s="7"/>
      <c r="B16" s="8"/>
      <c r="C16" s="9"/>
      <c r="D16" s="10"/>
      <c r="E16" s="11"/>
      <c r="F16" s="12"/>
      <c r="G16" s="4" t="str">
        <f t="shared" si="0"/>
        <v>N</v>
      </c>
      <c r="H16" s="13"/>
    </row>
    <row r="17" spans="1:8" s="22" customFormat="1" ht="12.75">
      <c r="A17" s="7"/>
      <c r="B17" s="8"/>
      <c r="C17" s="9"/>
      <c r="D17" s="10"/>
      <c r="E17" s="11"/>
      <c r="F17" s="12"/>
      <c r="G17" s="4" t="str">
        <f t="shared" si="0"/>
        <v>N</v>
      </c>
      <c r="H17" s="13"/>
    </row>
    <row r="18" spans="1:8" s="22" customFormat="1" ht="12.75">
      <c r="A18" s="16"/>
      <c r="B18" s="23"/>
      <c r="C18" s="18"/>
      <c r="D18" s="24"/>
      <c r="E18" s="19"/>
      <c r="F18" s="20"/>
      <c r="G18" s="4" t="str">
        <f t="shared" si="0"/>
        <v>N</v>
      </c>
      <c r="H18" s="21"/>
    </row>
    <row r="19" spans="1:8" s="22" customFormat="1" ht="12.75">
      <c r="A19" s="7"/>
      <c r="B19" s="8"/>
      <c r="C19" s="9"/>
      <c r="D19" s="10"/>
      <c r="E19" s="11"/>
      <c r="F19" s="12"/>
      <c r="G19" s="4" t="str">
        <f t="shared" si="0"/>
        <v>N</v>
      </c>
      <c r="H19" s="13"/>
    </row>
    <row r="20" spans="1:8" ht="30">
      <c r="A20" s="176" t="s">
        <v>2</v>
      </c>
      <c r="B20" s="176"/>
      <c r="C20" s="176"/>
      <c r="D20" s="176"/>
      <c r="E20" s="176"/>
      <c r="F20" s="176"/>
      <c r="G20" s="4" t="str">
        <f t="shared" si="0"/>
        <v>N</v>
      </c>
      <c r="H20" s="13"/>
    </row>
    <row r="21" spans="1:8" ht="23.25" customHeight="1">
      <c r="A21" s="177" t="s">
        <v>3</v>
      </c>
      <c r="B21" s="177"/>
      <c r="C21" s="177"/>
      <c r="D21" s="177"/>
      <c r="E21" s="177"/>
      <c r="F21" s="177"/>
      <c r="G21" s="4" t="str">
        <f>IF(ISBLANK(#REF!),"N","O")</f>
        <v>O</v>
      </c>
      <c r="H21" s="13"/>
    </row>
    <row r="22" spans="1:8" ht="12.75">
      <c r="A22" s="177"/>
      <c r="B22" s="177"/>
      <c r="C22" s="177"/>
      <c r="D22" s="177"/>
      <c r="E22" s="177"/>
      <c r="F22" s="177"/>
      <c r="G22" s="4" t="str">
        <f>IF(ISBLANK(#REF!),"N","O")</f>
        <v>O</v>
      </c>
      <c r="H22" s="13"/>
    </row>
    <row r="23" spans="1:8" ht="12.75">
      <c r="A23" s="177"/>
      <c r="B23" s="177"/>
      <c r="C23" s="177"/>
      <c r="D23" s="177"/>
      <c r="E23" s="177"/>
      <c r="F23" s="177"/>
      <c r="G23" s="4" t="str">
        <f>IF(ISBLANK(C23),"N","O")</f>
        <v>N</v>
      </c>
      <c r="H23" s="13"/>
    </row>
    <row r="24" spans="1:8" ht="12.75">
      <c r="A24" s="177"/>
      <c r="B24" s="177"/>
      <c r="C24" s="177"/>
      <c r="D24" s="177"/>
      <c r="E24" s="177"/>
      <c r="F24" s="177"/>
      <c r="G24" s="4" t="str">
        <f>IF(ISBLANK(C21),"N","O")</f>
        <v>N</v>
      </c>
      <c r="H24" s="13"/>
    </row>
    <row r="25" spans="1:8" ht="15">
      <c r="A25" s="175" t="s">
        <v>4</v>
      </c>
      <c r="B25" s="175"/>
      <c r="C25" s="175"/>
      <c r="D25" s="175"/>
      <c r="E25" s="175"/>
      <c r="F25" s="175"/>
      <c r="G25" s="4" t="str">
        <f>IF(ISBLANK(C22),"N","O")</f>
        <v>N</v>
      </c>
      <c r="H25" s="13"/>
    </row>
    <row r="26" spans="2:8" ht="12.75">
      <c r="B26" s="8"/>
      <c r="C26" s="9"/>
      <c r="D26" s="8"/>
      <c r="E26" s="11"/>
      <c r="F26" s="12"/>
      <c r="G26" s="4" t="str">
        <f aca="true" t="shared" si="1" ref="G26:G42">IF(ISBLANK(C26),"N","O")</f>
        <v>N</v>
      </c>
      <c r="H26" s="13"/>
    </row>
    <row r="27" spans="2:8" ht="15.75">
      <c r="B27" s="25"/>
      <c r="C27" s="26"/>
      <c r="D27" s="25"/>
      <c r="E27" s="27"/>
      <c r="F27" s="28"/>
      <c r="G27" s="4" t="str">
        <f t="shared" si="1"/>
        <v>N</v>
      </c>
      <c r="H27" s="29"/>
    </row>
    <row r="28" spans="2:8" ht="12.75">
      <c r="B28" s="8"/>
      <c r="C28" s="9"/>
      <c r="D28" s="8"/>
      <c r="E28" s="11"/>
      <c r="F28" s="12"/>
      <c r="G28" s="4" t="str">
        <f t="shared" si="1"/>
        <v>N</v>
      </c>
      <c r="H28" s="13"/>
    </row>
    <row r="29" spans="1:8" ht="43.5" customHeight="1">
      <c r="A29" s="178" t="s">
        <v>5</v>
      </c>
      <c r="B29" s="178"/>
      <c r="C29" s="178"/>
      <c r="D29" s="178"/>
      <c r="E29" s="178"/>
      <c r="F29" s="178"/>
      <c r="G29" s="4" t="str">
        <f t="shared" si="1"/>
        <v>N</v>
      </c>
      <c r="H29" s="13"/>
    </row>
    <row r="30" spans="1:8" ht="12.75">
      <c r="A30" s="7"/>
      <c r="B30" s="30"/>
      <c r="C30" s="31"/>
      <c r="D30" s="32"/>
      <c r="E30" s="33"/>
      <c r="F30" s="12"/>
      <c r="G30" s="4" t="str">
        <f t="shared" si="1"/>
        <v>N</v>
      </c>
      <c r="H30" s="13"/>
    </row>
    <row r="31" spans="1:8" ht="12.75">
      <c r="A31" s="179" t="s">
        <v>6</v>
      </c>
      <c r="B31" s="179"/>
      <c r="C31" s="179"/>
      <c r="D31" s="179"/>
      <c r="E31" s="179"/>
      <c r="F31" s="179"/>
      <c r="G31" s="4" t="str">
        <f t="shared" si="1"/>
        <v>N</v>
      </c>
      <c r="H31" s="13"/>
    </row>
    <row r="32" spans="1:8" ht="12.75">
      <c r="A32" s="7"/>
      <c r="B32" s="30"/>
      <c r="C32" s="31"/>
      <c r="D32" s="32"/>
      <c r="E32" s="33"/>
      <c r="F32" s="12"/>
      <c r="G32" s="4" t="str">
        <f t="shared" si="1"/>
        <v>N</v>
      </c>
      <c r="H32" s="13"/>
    </row>
    <row r="33" spans="1:8" ht="15.75">
      <c r="A33" s="7"/>
      <c r="B33" s="180" t="s">
        <v>7</v>
      </c>
      <c r="C33" s="180"/>
      <c r="D33" s="180"/>
      <c r="E33" s="180"/>
      <c r="F33" s="12"/>
      <c r="G33" s="4" t="str">
        <f t="shared" si="1"/>
        <v>N</v>
      </c>
      <c r="H33" s="13"/>
    </row>
    <row r="34" spans="1:8" ht="12.75">
      <c r="A34" s="7"/>
      <c r="B34" s="34"/>
      <c r="C34" s="35"/>
      <c r="D34" s="36"/>
      <c r="E34" s="37"/>
      <c r="F34" s="12"/>
      <c r="G34" s="4" t="str">
        <f t="shared" si="1"/>
        <v>N</v>
      </c>
      <c r="H34" s="13"/>
    </row>
    <row r="35" spans="1:8" ht="12.75">
      <c r="A35" s="7"/>
      <c r="B35" s="181"/>
      <c r="C35" s="181"/>
      <c r="D35" s="181"/>
      <c r="E35" s="181"/>
      <c r="F35" s="12"/>
      <c r="G35" s="4" t="str">
        <f t="shared" si="1"/>
        <v>N</v>
      </c>
      <c r="H35" s="13"/>
    </row>
    <row r="36" spans="1:8" ht="12.75">
      <c r="A36" s="7"/>
      <c r="B36" s="181"/>
      <c r="C36" s="181"/>
      <c r="D36" s="181"/>
      <c r="E36" s="181"/>
      <c r="F36" s="12"/>
      <c r="G36" s="4" t="str">
        <f t="shared" si="1"/>
        <v>N</v>
      </c>
      <c r="H36" s="13"/>
    </row>
    <row r="37" spans="1:8" ht="12.75">
      <c r="A37" s="7"/>
      <c r="B37" s="181"/>
      <c r="C37" s="181"/>
      <c r="D37" s="181"/>
      <c r="E37" s="181"/>
      <c r="F37" s="12"/>
      <c r="G37" s="4" t="str">
        <f t="shared" si="1"/>
        <v>N</v>
      </c>
      <c r="H37" s="13"/>
    </row>
    <row r="38" spans="1:8" ht="12.75">
      <c r="A38" s="7"/>
      <c r="B38" s="181"/>
      <c r="C38" s="181"/>
      <c r="D38" s="181"/>
      <c r="E38" s="181"/>
      <c r="F38" s="12"/>
      <c r="G38" s="4" t="str">
        <f t="shared" si="1"/>
        <v>N</v>
      </c>
      <c r="H38" s="13"/>
    </row>
    <row r="39" spans="1:8" ht="12.75">
      <c r="A39" s="7"/>
      <c r="B39" s="38"/>
      <c r="C39" s="39"/>
      <c r="D39" s="40"/>
      <c r="E39" s="41"/>
      <c r="F39" s="12"/>
      <c r="G39" s="4" t="str">
        <f t="shared" si="1"/>
        <v>N</v>
      </c>
      <c r="H39" s="13"/>
    </row>
    <row r="40" spans="1:8" ht="12.75">
      <c r="A40" s="7"/>
      <c r="B40" s="30"/>
      <c r="C40" s="31"/>
      <c r="D40" s="32"/>
      <c r="E40" s="33"/>
      <c r="F40" s="12"/>
      <c r="G40" s="4" t="str">
        <f t="shared" si="1"/>
        <v>N</v>
      </c>
      <c r="H40" s="13">
        <f>COUNTA(G1:G40)</f>
        <v>40</v>
      </c>
    </row>
    <row r="41" spans="1:7" s="2" customFormat="1" ht="13.5">
      <c r="A41" s="42"/>
      <c r="B41" s="43"/>
      <c r="C41" s="44"/>
      <c r="D41" s="45"/>
      <c r="E41" s="46"/>
      <c r="F41" s="44"/>
      <c r="G41" s="4" t="str">
        <f t="shared" si="1"/>
        <v>N</v>
      </c>
    </row>
    <row r="42" spans="1:29" s="2" customFormat="1" ht="13.5">
      <c r="A42" s="47"/>
      <c r="B42" s="48"/>
      <c r="C42" s="49"/>
      <c r="D42" s="50" t="s">
        <v>8</v>
      </c>
      <c r="E42" s="51" t="s">
        <v>9</v>
      </c>
      <c r="F42" s="52"/>
      <c r="G42" s="4" t="str">
        <f t="shared" si="1"/>
        <v>N</v>
      </c>
      <c r="Z42" s="2" t="s">
        <v>10</v>
      </c>
      <c r="AA42" s="2" t="s">
        <v>11</v>
      </c>
      <c r="AB42" s="2" t="s">
        <v>12</v>
      </c>
      <c r="AC42" s="2" t="s">
        <v>13</v>
      </c>
    </row>
    <row r="43" spans="1:29" s="2" customFormat="1" ht="13.5">
      <c r="A43" s="53" t="s">
        <v>14</v>
      </c>
      <c r="B43" s="54" t="s">
        <v>15</v>
      </c>
      <c r="C43" s="55" t="s">
        <v>16</v>
      </c>
      <c r="D43" s="56" t="s">
        <v>17</v>
      </c>
      <c r="E43" s="57" t="s">
        <v>18</v>
      </c>
      <c r="F43" s="54"/>
      <c r="G43" s="4"/>
      <c r="Z43" s="2" t="s">
        <v>19</v>
      </c>
      <c r="AA43" s="2" t="s">
        <v>20</v>
      </c>
      <c r="AB43" s="2" t="s">
        <v>21</v>
      </c>
      <c r="AC43" s="2" t="s">
        <v>22</v>
      </c>
    </row>
    <row r="44" spans="1:7" s="2" customFormat="1" ht="13.5">
      <c r="A44" s="58"/>
      <c r="B44" s="59"/>
      <c r="C44" s="60"/>
      <c r="D44" s="61"/>
      <c r="E44" s="62"/>
      <c r="F44" s="63"/>
      <c r="G44" s="4" t="str">
        <f aca="true" t="shared" si="2" ref="G44:G79">IF(ISBLANK(C44),"N","O")</f>
        <v>N</v>
      </c>
    </row>
    <row r="45" spans="1:29" s="2" customFormat="1" ht="13.5">
      <c r="A45" s="64" t="s">
        <v>23</v>
      </c>
      <c r="B45" s="65" t="s">
        <v>24</v>
      </c>
      <c r="C45" s="66"/>
      <c r="D45" s="67"/>
      <c r="E45" s="68">
        <f aca="true" t="shared" si="3" ref="E45:E80">IF(ISNUMBER(D45),Lettre(D45),"")</f>
      </c>
      <c r="F45" s="69"/>
      <c r="G45" s="4" t="str">
        <f t="shared" si="2"/>
        <v>N</v>
      </c>
      <c r="Z45" s="2">
        <f aca="true" t="shared" si="4" ref="Z45:Z79">IF(ISBLANK(C45),IF(ISBLANK(D45),"","prix mal renseigné"),IF(ISBLANK(D45),"prix non renseigné",""))</f>
      </c>
      <c r="AA45" s="2" t="str">
        <f aca="true" t="shared" si="5" ref="AA45:AA79">IF(ISBLANK(D45),IF(ISBLANK(C45),"ok","Probleme"),IF(ISBLANK(C45),"Probleme","ok"))</f>
        <v>ok</v>
      </c>
      <c r="AB45" s="2" t="str">
        <f aca="true" t="shared" si="6" ref="AB45:AB79">IF(ISBLANK(A45),IF(ISBLANK(C45),"ok","Probleme"),IF(ISBLANK(C45),"Probleme","ok"))</f>
        <v>Probleme</v>
      </c>
      <c r="AC45" s="2" t="str">
        <f aca="true" t="shared" si="7" ref="AC45:AC79">IF(LEN(A45)&lt;&gt;0,IF(LEN(A45)&lt;&gt;14,"Probleme","ok"),"ok")</f>
        <v>ok</v>
      </c>
    </row>
    <row r="46" spans="1:29" s="2" customFormat="1" ht="13.5">
      <c r="A46" s="64" t="s">
        <v>25</v>
      </c>
      <c r="B46" s="65" t="s">
        <v>26</v>
      </c>
      <c r="C46" s="70"/>
      <c r="D46" s="71"/>
      <c r="E46" s="68">
        <f t="shared" si="3"/>
      </c>
      <c r="F46" s="72"/>
      <c r="G46" s="4" t="str">
        <f t="shared" si="2"/>
        <v>N</v>
      </c>
      <c r="Z46" s="2">
        <f t="shared" si="4"/>
      </c>
      <c r="AA46" s="2" t="str">
        <f t="shared" si="5"/>
        <v>ok</v>
      </c>
      <c r="AB46" s="2" t="str">
        <f t="shared" si="6"/>
        <v>Probleme</v>
      </c>
      <c r="AC46" s="2" t="str">
        <f t="shared" si="7"/>
        <v>ok</v>
      </c>
    </row>
    <row r="47" spans="1:29" s="2" customFormat="1" ht="13.5">
      <c r="A47" s="64" t="s">
        <v>27</v>
      </c>
      <c r="B47" s="65" t="s">
        <v>28</v>
      </c>
      <c r="C47" s="73" t="s">
        <v>29</v>
      </c>
      <c r="D47" s="71"/>
      <c r="E47" s="68">
        <f t="shared" si="3"/>
      </c>
      <c r="F47" s="72"/>
      <c r="G47" s="4" t="str">
        <f t="shared" si="2"/>
        <v>O</v>
      </c>
      <c r="Z47" s="2" t="str">
        <f t="shared" si="4"/>
        <v>prix non renseigné</v>
      </c>
      <c r="AA47" s="2" t="str">
        <f t="shared" si="5"/>
        <v>Probleme</v>
      </c>
      <c r="AB47" s="2" t="str">
        <f t="shared" si="6"/>
        <v>ok</v>
      </c>
      <c r="AC47" s="2" t="str">
        <f t="shared" si="7"/>
        <v>ok</v>
      </c>
    </row>
    <row r="48" spans="1:29" s="2" customFormat="1" ht="13.5">
      <c r="A48" s="64" t="s">
        <v>30</v>
      </c>
      <c r="B48" s="65" t="s">
        <v>31</v>
      </c>
      <c r="C48" s="70" t="s">
        <v>29</v>
      </c>
      <c r="D48" s="74"/>
      <c r="E48" s="68">
        <f t="shared" si="3"/>
      </c>
      <c r="F48" s="72"/>
      <c r="G48" s="4" t="str">
        <f t="shared" si="2"/>
        <v>O</v>
      </c>
      <c r="Z48" s="2" t="str">
        <f t="shared" si="4"/>
        <v>prix non renseigné</v>
      </c>
      <c r="AA48" s="2" t="str">
        <f t="shared" si="5"/>
        <v>Probleme</v>
      </c>
      <c r="AB48" s="2" t="str">
        <f t="shared" si="6"/>
        <v>ok</v>
      </c>
      <c r="AC48" s="2" t="str">
        <f t="shared" si="7"/>
        <v>ok</v>
      </c>
    </row>
    <row r="49" spans="1:29" s="2" customFormat="1" ht="13.5">
      <c r="A49" s="58"/>
      <c r="B49" s="59"/>
      <c r="C49" s="70"/>
      <c r="D49" s="74"/>
      <c r="E49" s="68">
        <f t="shared" si="3"/>
      </c>
      <c r="F49" s="72"/>
      <c r="G49" s="4" t="str">
        <f t="shared" si="2"/>
        <v>N</v>
      </c>
      <c r="Z49" s="2">
        <f t="shared" si="4"/>
      </c>
      <c r="AA49" s="2" t="str">
        <f t="shared" si="5"/>
        <v>ok</v>
      </c>
      <c r="AB49" s="2" t="str">
        <f t="shared" si="6"/>
        <v>ok</v>
      </c>
      <c r="AC49" s="2" t="str">
        <f t="shared" si="7"/>
        <v>ok</v>
      </c>
    </row>
    <row r="50" spans="1:29" s="2" customFormat="1" ht="13.5">
      <c r="A50" s="64" t="s">
        <v>32</v>
      </c>
      <c r="B50" s="65" t="s">
        <v>33</v>
      </c>
      <c r="C50" s="70"/>
      <c r="D50" s="74"/>
      <c r="E50" s="68">
        <f t="shared" si="3"/>
      </c>
      <c r="F50" s="72"/>
      <c r="G50" s="4" t="str">
        <f t="shared" si="2"/>
        <v>N</v>
      </c>
      <c r="Z50" s="2">
        <f t="shared" si="4"/>
      </c>
      <c r="AA50" s="2" t="str">
        <f t="shared" si="5"/>
        <v>ok</v>
      </c>
      <c r="AB50" s="2" t="str">
        <f t="shared" si="6"/>
        <v>Probleme</v>
      </c>
      <c r="AC50" s="2" t="str">
        <f t="shared" si="7"/>
        <v>ok</v>
      </c>
    </row>
    <row r="51" spans="1:29" s="2" customFormat="1" ht="13.5">
      <c r="A51" s="64" t="s">
        <v>34</v>
      </c>
      <c r="B51" s="65" t="s">
        <v>28</v>
      </c>
      <c r="C51" s="73" t="s">
        <v>29</v>
      </c>
      <c r="D51" s="74"/>
      <c r="E51" s="68">
        <f t="shared" si="3"/>
      </c>
      <c r="F51" s="72"/>
      <c r="G51" s="4" t="str">
        <f t="shared" si="2"/>
        <v>O</v>
      </c>
      <c r="Z51" s="2" t="str">
        <f t="shared" si="4"/>
        <v>prix non renseigné</v>
      </c>
      <c r="AA51" s="2" t="str">
        <f t="shared" si="5"/>
        <v>Probleme</v>
      </c>
      <c r="AB51" s="2" t="str">
        <f t="shared" si="6"/>
        <v>ok</v>
      </c>
      <c r="AC51" s="2" t="str">
        <f t="shared" si="7"/>
        <v>ok</v>
      </c>
    </row>
    <row r="52" spans="1:29" s="2" customFormat="1" ht="13.5">
      <c r="A52" s="64" t="s">
        <v>35</v>
      </c>
      <c r="B52" s="65" t="s">
        <v>31</v>
      </c>
      <c r="C52" s="75" t="s">
        <v>29</v>
      </c>
      <c r="D52" s="74"/>
      <c r="E52" s="76">
        <f t="shared" si="3"/>
      </c>
      <c r="F52" s="77"/>
      <c r="G52" s="4" t="str">
        <f t="shared" si="2"/>
        <v>O</v>
      </c>
      <c r="Z52" s="2" t="str">
        <f t="shared" si="4"/>
        <v>prix non renseigné</v>
      </c>
      <c r="AA52" s="2" t="str">
        <f t="shared" si="5"/>
        <v>Probleme</v>
      </c>
      <c r="AB52" s="2" t="str">
        <f t="shared" si="6"/>
        <v>ok</v>
      </c>
      <c r="AC52" s="2" t="str">
        <f t="shared" si="7"/>
        <v>ok</v>
      </c>
    </row>
    <row r="53" spans="1:29" s="2" customFormat="1" ht="13.5">
      <c r="A53" s="58"/>
      <c r="B53" s="59"/>
      <c r="C53" s="70"/>
      <c r="D53" s="74"/>
      <c r="E53" s="78">
        <f t="shared" si="3"/>
      </c>
      <c r="F53" s="77"/>
      <c r="G53" s="4" t="str">
        <f t="shared" si="2"/>
        <v>N</v>
      </c>
      <c r="Z53" s="2">
        <f t="shared" si="4"/>
      </c>
      <c r="AA53" s="2" t="str">
        <f t="shared" si="5"/>
        <v>ok</v>
      </c>
      <c r="AB53" s="2" t="str">
        <f t="shared" si="6"/>
        <v>ok</v>
      </c>
      <c r="AC53" s="2" t="str">
        <f t="shared" si="7"/>
        <v>ok</v>
      </c>
    </row>
    <row r="54" spans="1:29" s="2" customFormat="1" ht="13.5">
      <c r="A54" s="64" t="s">
        <v>36</v>
      </c>
      <c r="B54" s="65" t="s">
        <v>37</v>
      </c>
      <c r="C54" s="70"/>
      <c r="D54" s="74"/>
      <c r="E54" s="76">
        <f t="shared" si="3"/>
      </c>
      <c r="F54" s="77"/>
      <c r="G54" s="4" t="str">
        <f t="shared" si="2"/>
        <v>N</v>
      </c>
      <c r="Z54" s="2">
        <f t="shared" si="4"/>
      </c>
      <c r="AA54" s="2" t="str">
        <f t="shared" si="5"/>
        <v>ok</v>
      </c>
      <c r="AB54" s="2" t="str">
        <f t="shared" si="6"/>
        <v>Probleme</v>
      </c>
      <c r="AC54" s="2" t="str">
        <f t="shared" si="7"/>
        <v>ok</v>
      </c>
    </row>
    <row r="55" spans="1:29" s="2" customFormat="1" ht="13.5">
      <c r="A55" s="64" t="s">
        <v>38</v>
      </c>
      <c r="B55" s="65" t="s">
        <v>28</v>
      </c>
      <c r="C55" s="73" t="s">
        <v>29</v>
      </c>
      <c r="D55" s="74"/>
      <c r="E55" s="76">
        <f t="shared" si="3"/>
      </c>
      <c r="F55" s="77"/>
      <c r="G55" s="4" t="str">
        <f t="shared" si="2"/>
        <v>O</v>
      </c>
      <c r="H55" s="44"/>
      <c r="Z55" s="2" t="str">
        <f t="shared" si="4"/>
        <v>prix non renseigné</v>
      </c>
      <c r="AA55" s="2" t="str">
        <f t="shared" si="5"/>
        <v>Probleme</v>
      </c>
      <c r="AB55" s="2" t="str">
        <f t="shared" si="6"/>
        <v>ok</v>
      </c>
      <c r="AC55" s="2" t="str">
        <f t="shared" si="7"/>
        <v>ok</v>
      </c>
    </row>
    <row r="56" spans="1:29" s="2" customFormat="1" ht="13.5">
      <c r="A56" s="64" t="s">
        <v>39</v>
      </c>
      <c r="B56" s="65" t="s">
        <v>31</v>
      </c>
      <c r="C56" s="75" t="s">
        <v>29</v>
      </c>
      <c r="D56" s="74"/>
      <c r="E56" s="76">
        <f t="shared" si="3"/>
      </c>
      <c r="F56" s="77"/>
      <c r="G56" s="4" t="str">
        <f t="shared" si="2"/>
        <v>O</v>
      </c>
      <c r="Z56" s="2" t="str">
        <f t="shared" si="4"/>
        <v>prix non renseigné</v>
      </c>
      <c r="AA56" s="2" t="str">
        <f t="shared" si="5"/>
        <v>Probleme</v>
      </c>
      <c r="AB56" s="2" t="str">
        <f t="shared" si="6"/>
        <v>ok</v>
      </c>
      <c r="AC56" s="2" t="str">
        <f t="shared" si="7"/>
        <v>ok</v>
      </c>
    </row>
    <row r="57" spans="1:29" s="2" customFormat="1" ht="13.5">
      <c r="A57" s="58"/>
      <c r="B57" s="59"/>
      <c r="C57" s="70"/>
      <c r="D57" s="74"/>
      <c r="E57" s="68">
        <f t="shared" si="3"/>
      </c>
      <c r="F57" s="72"/>
      <c r="G57" s="4" t="str">
        <f t="shared" si="2"/>
        <v>N</v>
      </c>
      <c r="Z57" s="2">
        <f t="shared" si="4"/>
      </c>
      <c r="AA57" s="2" t="str">
        <f t="shared" si="5"/>
        <v>ok</v>
      </c>
      <c r="AB57" s="2" t="str">
        <f t="shared" si="6"/>
        <v>ok</v>
      </c>
      <c r="AC57" s="2" t="str">
        <f t="shared" si="7"/>
        <v>ok</v>
      </c>
    </row>
    <row r="58" spans="1:29" s="2" customFormat="1" ht="13.5">
      <c r="A58" s="64" t="s">
        <v>40</v>
      </c>
      <c r="B58" s="65" t="s">
        <v>41</v>
      </c>
      <c r="C58" s="70"/>
      <c r="D58" s="74"/>
      <c r="E58" s="68">
        <f t="shared" si="3"/>
      </c>
      <c r="F58" s="72"/>
      <c r="G58" s="4" t="str">
        <f t="shared" si="2"/>
        <v>N</v>
      </c>
      <c r="Z58" s="2">
        <f t="shared" si="4"/>
      </c>
      <c r="AA58" s="2" t="str">
        <f t="shared" si="5"/>
        <v>ok</v>
      </c>
      <c r="AB58" s="2" t="str">
        <f t="shared" si="6"/>
        <v>Probleme</v>
      </c>
      <c r="AC58" s="2" t="str">
        <f t="shared" si="7"/>
        <v>ok</v>
      </c>
    </row>
    <row r="59" spans="1:29" s="2" customFormat="1" ht="13.5">
      <c r="A59" s="64" t="s">
        <v>42</v>
      </c>
      <c r="B59" s="65" t="s">
        <v>28</v>
      </c>
      <c r="C59" s="73" t="s">
        <v>29</v>
      </c>
      <c r="D59" s="74"/>
      <c r="E59" s="68">
        <f t="shared" si="3"/>
      </c>
      <c r="F59" s="72"/>
      <c r="G59" s="4" t="str">
        <f t="shared" si="2"/>
        <v>O</v>
      </c>
      <c r="Z59" s="2" t="str">
        <f t="shared" si="4"/>
        <v>prix non renseigné</v>
      </c>
      <c r="AA59" s="2" t="str">
        <f t="shared" si="5"/>
        <v>Probleme</v>
      </c>
      <c r="AB59" s="2" t="str">
        <f t="shared" si="6"/>
        <v>ok</v>
      </c>
      <c r="AC59" s="2" t="str">
        <f t="shared" si="7"/>
        <v>ok</v>
      </c>
    </row>
    <row r="60" spans="1:29" s="2" customFormat="1" ht="13.5">
      <c r="A60" s="64" t="s">
        <v>43</v>
      </c>
      <c r="B60" s="65" t="s">
        <v>31</v>
      </c>
      <c r="C60" s="73" t="s">
        <v>29</v>
      </c>
      <c r="D60" s="74"/>
      <c r="E60" s="68">
        <f t="shared" si="3"/>
      </c>
      <c r="F60" s="72"/>
      <c r="G60" s="4" t="str">
        <f t="shared" si="2"/>
        <v>O</v>
      </c>
      <c r="Z60" s="2" t="str">
        <f t="shared" si="4"/>
        <v>prix non renseigné</v>
      </c>
      <c r="AA60" s="2" t="str">
        <f t="shared" si="5"/>
        <v>Probleme</v>
      </c>
      <c r="AB60" s="2" t="str">
        <f t="shared" si="6"/>
        <v>ok</v>
      </c>
      <c r="AC60" s="2" t="str">
        <f t="shared" si="7"/>
        <v>ok</v>
      </c>
    </row>
    <row r="61" spans="1:29" s="2" customFormat="1" ht="13.5">
      <c r="A61" s="58"/>
      <c r="B61" s="59"/>
      <c r="C61" s="70"/>
      <c r="D61" s="74"/>
      <c r="E61" s="68">
        <f t="shared" si="3"/>
      </c>
      <c r="F61" s="72"/>
      <c r="G61" s="4" t="str">
        <f t="shared" si="2"/>
        <v>N</v>
      </c>
      <c r="Z61" s="2">
        <f t="shared" si="4"/>
      </c>
      <c r="AA61" s="2" t="str">
        <f t="shared" si="5"/>
        <v>ok</v>
      </c>
      <c r="AB61" s="2" t="str">
        <f t="shared" si="6"/>
        <v>ok</v>
      </c>
      <c r="AC61" s="2" t="str">
        <f t="shared" si="7"/>
        <v>ok</v>
      </c>
    </row>
    <row r="62" spans="1:29" s="2" customFormat="1" ht="13.5">
      <c r="A62" s="58"/>
      <c r="B62" s="59"/>
      <c r="C62" s="70"/>
      <c r="D62" s="74"/>
      <c r="E62" s="68">
        <f t="shared" si="3"/>
      </c>
      <c r="F62" s="72"/>
      <c r="G62" s="4" t="str">
        <f t="shared" si="2"/>
        <v>N</v>
      </c>
      <c r="Z62" s="2">
        <f t="shared" si="4"/>
      </c>
      <c r="AA62" s="2" t="str">
        <f t="shared" si="5"/>
        <v>ok</v>
      </c>
      <c r="AB62" s="2" t="str">
        <f t="shared" si="6"/>
        <v>ok</v>
      </c>
      <c r="AC62" s="2" t="str">
        <f t="shared" si="7"/>
        <v>ok</v>
      </c>
    </row>
    <row r="63" spans="1:29" s="2" customFormat="1" ht="13.5">
      <c r="A63" s="64" t="s">
        <v>44</v>
      </c>
      <c r="B63" s="65" t="s">
        <v>45</v>
      </c>
      <c r="C63" s="66"/>
      <c r="D63" s="74"/>
      <c r="E63" s="68">
        <f t="shared" si="3"/>
      </c>
      <c r="F63" s="72"/>
      <c r="G63" s="4" t="str">
        <f t="shared" si="2"/>
        <v>N</v>
      </c>
      <c r="Z63" s="2">
        <f t="shared" si="4"/>
      </c>
      <c r="AA63" s="2" t="str">
        <f t="shared" si="5"/>
        <v>ok</v>
      </c>
      <c r="AB63" s="2" t="str">
        <f t="shared" si="6"/>
        <v>Probleme</v>
      </c>
      <c r="AC63" s="2" t="str">
        <f t="shared" si="7"/>
        <v>ok</v>
      </c>
    </row>
    <row r="64" spans="1:29" s="2" customFormat="1" ht="13.5">
      <c r="A64" s="64" t="s">
        <v>46</v>
      </c>
      <c r="B64" s="65" t="s">
        <v>26</v>
      </c>
      <c r="C64" s="70"/>
      <c r="D64" s="74"/>
      <c r="E64" s="68">
        <f t="shared" si="3"/>
      </c>
      <c r="F64" s="72"/>
      <c r="G64" s="4" t="str">
        <f t="shared" si="2"/>
        <v>N</v>
      </c>
      <c r="Z64" s="2">
        <f t="shared" si="4"/>
      </c>
      <c r="AA64" s="2" t="str">
        <f t="shared" si="5"/>
        <v>ok</v>
      </c>
      <c r="AB64" s="2" t="str">
        <f t="shared" si="6"/>
        <v>Probleme</v>
      </c>
      <c r="AC64" s="2" t="str">
        <f t="shared" si="7"/>
        <v>ok</v>
      </c>
    </row>
    <row r="65" spans="1:29" s="2" customFormat="1" ht="13.5">
      <c r="A65" s="64" t="s">
        <v>47</v>
      </c>
      <c r="B65" s="65" t="s">
        <v>28</v>
      </c>
      <c r="C65" s="73" t="s">
        <v>29</v>
      </c>
      <c r="D65" s="74"/>
      <c r="E65" s="68">
        <f t="shared" si="3"/>
      </c>
      <c r="F65" s="72"/>
      <c r="G65" s="4" t="str">
        <f t="shared" si="2"/>
        <v>O</v>
      </c>
      <c r="Z65" s="2" t="str">
        <f t="shared" si="4"/>
        <v>prix non renseigné</v>
      </c>
      <c r="AA65" s="2" t="str">
        <f t="shared" si="5"/>
        <v>Probleme</v>
      </c>
      <c r="AB65" s="2" t="str">
        <f t="shared" si="6"/>
        <v>ok</v>
      </c>
      <c r="AC65" s="2" t="str">
        <f t="shared" si="7"/>
        <v>ok</v>
      </c>
    </row>
    <row r="66" spans="1:29" s="2" customFormat="1" ht="13.5">
      <c r="A66" s="64" t="s">
        <v>48</v>
      </c>
      <c r="B66" s="65" t="s">
        <v>31</v>
      </c>
      <c r="C66" s="70" t="s">
        <v>29</v>
      </c>
      <c r="D66" s="74"/>
      <c r="E66" s="68">
        <f t="shared" si="3"/>
      </c>
      <c r="F66" s="72"/>
      <c r="G66" s="4" t="str">
        <f t="shared" si="2"/>
        <v>O</v>
      </c>
      <c r="Z66" s="2" t="str">
        <f t="shared" si="4"/>
        <v>prix non renseigné</v>
      </c>
      <c r="AA66" s="2" t="str">
        <f t="shared" si="5"/>
        <v>Probleme</v>
      </c>
      <c r="AB66" s="2" t="str">
        <f t="shared" si="6"/>
        <v>ok</v>
      </c>
      <c r="AC66" s="2" t="str">
        <f t="shared" si="7"/>
        <v>ok</v>
      </c>
    </row>
    <row r="67" spans="1:29" s="2" customFormat="1" ht="13.5">
      <c r="A67" s="58"/>
      <c r="B67" s="59"/>
      <c r="C67" s="70"/>
      <c r="D67" s="74"/>
      <c r="E67" s="68">
        <f t="shared" si="3"/>
      </c>
      <c r="F67" s="72"/>
      <c r="G67" s="4" t="str">
        <f t="shared" si="2"/>
        <v>N</v>
      </c>
      <c r="H67" s="79"/>
      <c r="Z67" s="2">
        <f t="shared" si="4"/>
      </c>
      <c r="AA67" s="2" t="str">
        <f t="shared" si="5"/>
        <v>ok</v>
      </c>
      <c r="AB67" s="2" t="str">
        <f t="shared" si="6"/>
        <v>ok</v>
      </c>
      <c r="AC67" s="2" t="str">
        <f t="shared" si="7"/>
        <v>ok</v>
      </c>
    </row>
    <row r="68" spans="1:29" s="2" customFormat="1" ht="13.5">
      <c r="A68" s="64" t="s">
        <v>49</v>
      </c>
      <c r="B68" s="65" t="s">
        <v>33</v>
      </c>
      <c r="C68" s="70"/>
      <c r="D68" s="74"/>
      <c r="E68" s="68">
        <f t="shared" si="3"/>
      </c>
      <c r="F68" s="72"/>
      <c r="G68" s="4" t="str">
        <f t="shared" si="2"/>
        <v>N</v>
      </c>
      <c r="Z68" s="2">
        <f t="shared" si="4"/>
      </c>
      <c r="AA68" s="2" t="str">
        <f t="shared" si="5"/>
        <v>ok</v>
      </c>
      <c r="AB68" s="2" t="str">
        <f t="shared" si="6"/>
        <v>Probleme</v>
      </c>
      <c r="AC68" s="2" t="str">
        <f t="shared" si="7"/>
        <v>ok</v>
      </c>
    </row>
    <row r="69" spans="1:29" s="2" customFormat="1" ht="13.5">
      <c r="A69" s="64" t="s">
        <v>50</v>
      </c>
      <c r="B69" s="65" t="s">
        <v>28</v>
      </c>
      <c r="C69" s="73" t="s">
        <v>29</v>
      </c>
      <c r="D69" s="74"/>
      <c r="E69" s="68">
        <f t="shared" si="3"/>
      </c>
      <c r="F69" s="72"/>
      <c r="G69" s="4" t="str">
        <f t="shared" si="2"/>
        <v>O</v>
      </c>
      <c r="Z69" s="2" t="str">
        <f t="shared" si="4"/>
        <v>prix non renseigné</v>
      </c>
      <c r="AA69" s="2" t="str">
        <f t="shared" si="5"/>
        <v>Probleme</v>
      </c>
      <c r="AB69" s="2" t="str">
        <f t="shared" si="6"/>
        <v>ok</v>
      </c>
      <c r="AC69" s="2" t="str">
        <f t="shared" si="7"/>
        <v>ok</v>
      </c>
    </row>
    <row r="70" spans="1:29" s="2" customFormat="1" ht="13.5">
      <c r="A70" s="64" t="s">
        <v>51</v>
      </c>
      <c r="B70" s="65" t="s">
        <v>31</v>
      </c>
      <c r="C70" s="75" t="s">
        <v>29</v>
      </c>
      <c r="D70" s="74"/>
      <c r="E70" s="68">
        <f t="shared" si="3"/>
      </c>
      <c r="F70" s="72"/>
      <c r="G70" s="4" t="str">
        <f t="shared" si="2"/>
        <v>O</v>
      </c>
      <c r="Z70" s="2" t="str">
        <f t="shared" si="4"/>
        <v>prix non renseigné</v>
      </c>
      <c r="AA70" s="2" t="str">
        <f t="shared" si="5"/>
        <v>Probleme</v>
      </c>
      <c r="AB70" s="2" t="str">
        <f t="shared" si="6"/>
        <v>ok</v>
      </c>
      <c r="AC70" s="2" t="str">
        <f t="shared" si="7"/>
        <v>ok</v>
      </c>
    </row>
    <row r="71" spans="1:29" s="2" customFormat="1" ht="13.5">
      <c r="A71" s="58"/>
      <c r="B71" s="59"/>
      <c r="C71" s="70"/>
      <c r="D71" s="74"/>
      <c r="E71" s="68">
        <f t="shared" si="3"/>
      </c>
      <c r="F71" s="72"/>
      <c r="G71" s="4" t="str">
        <f t="shared" si="2"/>
        <v>N</v>
      </c>
      <c r="Z71" s="2">
        <f t="shared" si="4"/>
      </c>
      <c r="AA71" s="2" t="str">
        <f t="shared" si="5"/>
        <v>ok</v>
      </c>
      <c r="AB71" s="2" t="str">
        <f t="shared" si="6"/>
        <v>ok</v>
      </c>
      <c r="AC71" s="2" t="str">
        <f t="shared" si="7"/>
        <v>ok</v>
      </c>
    </row>
    <row r="72" spans="1:29" s="2" customFormat="1" ht="13.5">
      <c r="A72" s="64" t="s">
        <v>52</v>
      </c>
      <c r="B72" s="65" t="s">
        <v>37</v>
      </c>
      <c r="C72" s="70"/>
      <c r="D72" s="74"/>
      <c r="E72" s="68">
        <f t="shared" si="3"/>
      </c>
      <c r="F72" s="72"/>
      <c r="G72" s="4" t="str">
        <f t="shared" si="2"/>
        <v>N</v>
      </c>
      <c r="Z72" s="2">
        <f t="shared" si="4"/>
      </c>
      <c r="AA72" s="2" t="str">
        <f t="shared" si="5"/>
        <v>ok</v>
      </c>
      <c r="AB72" s="2" t="str">
        <f t="shared" si="6"/>
        <v>Probleme</v>
      </c>
      <c r="AC72" s="2" t="str">
        <f t="shared" si="7"/>
        <v>ok</v>
      </c>
    </row>
    <row r="73" spans="1:29" s="2" customFormat="1" ht="13.5">
      <c r="A73" s="64" t="s">
        <v>53</v>
      </c>
      <c r="B73" s="65" t="s">
        <v>28</v>
      </c>
      <c r="C73" s="73" t="s">
        <v>29</v>
      </c>
      <c r="D73" s="74"/>
      <c r="E73" s="68">
        <f t="shared" si="3"/>
      </c>
      <c r="F73" s="72"/>
      <c r="G73" s="4" t="str">
        <f t="shared" si="2"/>
        <v>O</v>
      </c>
      <c r="Z73" s="2" t="str">
        <f t="shared" si="4"/>
        <v>prix non renseigné</v>
      </c>
      <c r="AA73" s="2" t="str">
        <f t="shared" si="5"/>
        <v>Probleme</v>
      </c>
      <c r="AB73" s="2" t="str">
        <f t="shared" si="6"/>
        <v>ok</v>
      </c>
      <c r="AC73" s="2" t="str">
        <f t="shared" si="7"/>
        <v>ok</v>
      </c>
    </row>
    <row r="74" spans="1:29" s="2" customFormat="1" ht="13.5">
      <c r="A74" s="64" t="s">
        <v>54</v>
      </c>
      <c r="B74" s="65" t="s">
        <v>31</v>
      </c>
      <c r="C74" s="75" t="s">
        <v>29</v>
      </c>
      <c r="D74" s="74"/>
      <c r="E74" s="68">
        <f t="shared" si="3"/>
      </c>
      <c r="F74" s="80"/>
      <c r="G74" s="4" t="str">
        <f t="shared" si="2"/>
        <v>O</v>
      </c>
      <c r="H74" s="79"/>
      <c r="Z74" s="2" t="str">
        <f t="shared" si="4"/>
        <v>prix non renseigné</v>
      </c>
      <c r="AA74" s="2" t="str">
        <f t="shared" si="5"/>
        <v>Probleme</v>
      </c>
      <c r="AB74" s="2" t="str">
        <f t="shared" si="6"/>
        <v>ok</v>
      </c>
      <c r="AC74" s="2" t="str">
        <f t="shared" si="7"/>
        <v>ok</v>
      </c>
    </row>
    <row r="75" spans="1:29" s="2" customFormat="1" ht="13.5">
      <c r="A75" s="58"/>
      <c r="B75" s="59"/>
      <c r="C75" s="70"/>
      <c r="D75" s="74"/>
      <c r="E75" s="68">
        <f t="shared" si="3"/>
      </c>
      <c r="F75" s="77"/>
      <c r="G75" s="4" t="str">
        <f t="shared" si="2"/>
        <v>N</v>
      </c>
      <c r="H75" s="79"/>
      <c r="Z75" s="2">
        <f t="shared" si="4"/>
      </c>
      <c r="AA75" s="2" t="str">
        <f t="shared" si="5"/>
        <v>ok</v>
      </c>
      <c r="AB75" s="2" t="str">
        <f t="shared" si="6"/>
        <v>ok</v>
      </c>
      <c r="AC75" s="2" t="str">
        <f t="shared" si="7"/>
        <v>ok</v>
      </c>
    </row>
    <row r="76" spans="1:29" s="2" customFormat="1" ht="13.5">
      <c r="A76" s="64" t="s">
        <v>55</v>
      </c>
      <c r="B76" s="65" t="s">
        <v>41</v>
      </c>
      <c r="C76" s="70"/>
      <c r="D76" s="74"/>
      <c r="E76" s="76">
        <f t="shared" si="3"/>
      </c>
      <c r="F76" s="77"/>
      <c r="G76" s="4" t="str">
        <f t="shared" si="2"/>
        <v>N</v>
      </c>
      <c r="H76" s="79"/>
      <c r="Z76" s="2">
        <f t="shared" si="4"/>
      </c>
      <c r="AA76" s="2" t="str">
        <f t="shared" si="5"/>
        <v>ok</v>
      </c>
      <c r="AB76" s="2" t="str">
        <f t="shared" si="6"/>
        <v>Probleme</v>
      </c>
      <c r="AC76" s="2" t="str">
        <f t="shared" si="7"/>
        <v>ok</v>
      </c>
    </row>
    <row r="77" spans="1:29" s="2" customFormat="1" ht="13.5">
      <c r="A77" s="64" t="s">
        <v>56</v>
      </c>
      <c r="B77" s="65" t="s">
        <v>28</v>
      </c>
      <c r="C77" s="73" t="s">
        <v>29</v>
      </c>
      <c r="D77" s="74"/>
      <c r="E77" s="76">
        <f t="shared" si="3"/>
      </c>
      <c r="F77" s="77"/>
      <c r="G77" s="4" t="str">
        <f t="shared" si="2"/>
        <v>O</v>
      </c>
      <c r="H77" s="79"/>
      <c r="Z77" s="2" t="str">
        <f t="shared" si="4"/>
        <v>prix non renseigné</v>
      </c>
      <c r="AA77" s="2" t="str">
        <f t="shared" si="5"/>
        <v>Probleme</v>
      </c>
      <c r="AB77" s="2" t="str">
        <f t="shared" si="6"/>
        <v>ok</v>
      </c>
      <c r="AC77" s="2" t="str">
        <f t="shared" si="7"/>
        <v>ok</v>
      </c>
    </row>
    <row r="78" spans="1:29" s="2" customFormat="1" ht="13.5">
      <c r="A78" s="64" t="s">
        <v>57</v>
      </c>
      <c r="B78" s="65" t="s">
        <v>31</v>
      </c>
      <c r="C78" s="73" t="s">
        <v>29</v>
      </c>
      <c r="D78" s="74"/>
      <c r="E78" s="76">
        <f t="shared" si="3"/>
      </c>
      <c r="F78" s="77"/>
      <c r="G78" s="4" t="str">
        <f t="shared" si="2"/>
        <v>O</v>
      </c>
      <c r="H78" s="79"/>
      <c r="J78" s="2">
        <f>IF(ISERROR(J80),"",J80)</f>
      </c>
      <c r="K78" s="2">
        <f>IF(ISERROR(K80),"",K80)</f>
      </c>
      <c r="L78" s="2">
        <f>IF(ISERROR(L80),"",L80)</f>
      </c>
      <c r="M78" s="2" t="s">
        <v>58</v>
      </c>
      <c r="N78" s="2">
        <f>IF(ISERROR(N80),"",N80)</f>
      </c>
      <c r="O78" s="2">
        <f>IF(ISERROR(O80),"",O80)</f>
      </c>
      <c r="P78" s="2">
        <f>IF(ISERROR(P80),"",P80)</f>
      </c>
      <c r="Q78" s="2" t="s">
        <v>58</v>
      </c>
      <c r="R78" s="2">
        <f>IF(ISERROR(R80),"",R80)</f>
      </c>
      <c r="S78" s="2">
        <f>IF(ISERROR(S80),"",S80)</f>
      </c>
      <c r="T78" s="2">
        <f>IF(ISERROR(T80),"",T80)</f>
      </c>
      <c r="U78" s="2" t="s">
        <v>58</v>
      </c>
      <c r="V78" s="2">
        <f>IF(ISERROR(V80),"",V80)</f>
      </c>
      <c r="W78" s="2">
        <f>IF(ISERROR(W80),"",W80)</f>
      </c>
      <c r="Z78" s="2" t="str">
        <f t="shared" si="4"/>
        <v>prix non renseigné</v>
      </c>
      <c r="AA78" s="2" t="str">
        <f t="shared" si="5"/>
        <v>Probleme</v>
      </c>
      <c r="AB78" s="2" t="str">
        <f t="shared" si="6"/>
        <v>ok</v>
      </c>
      <c r="AC78" s="2" t="str">
        <f t="shared" si="7"/>
        <v>ok</v>
      </c>
    </row>
    <row r="79" spans="1:29" s="2" customFormat="1" ht="13.5">
      <c r="A79" s="58"/>
      <c r="B79" s="59"/>
      <c r="C79" s="81"/>
      <c r="D79" s="74"/>
      <c r="E79" s="76">
        <f t="shared" si="3"/>
      </c>
      <c r="F79" s="77"/>
      <c r="G79" s="4" t="str">
        <f t="shared" si="2"/>
        <v>N</v>
      </c>
      <c r="H79" s="79"/>
      <c r="I79" s="2">
        <f>LEN(I80)</f>
        <v>0</v>
      </c>
      <c r="J79" s="2">
        <v>13</v>
      </c>
      <c r="K79" s="2">
        <v>12</v>
      </c>
      <c r="L79" s="2">
        <v>11</v>
      </c>
      <c r="M79" s="2">
        <v>10</v>
      </c>
      <c r="N79" s="2">
        <v>9</v>
      </c>
      <c r="O79" s="2">
        <v>8</v>
      </c>
      <c r="P79" s="2">
        <v>7</v>
      </c>
      <c r="Q79" s="2">
        <v>6</v>
      </c>
      <c r="R79" s="2">
        <v>5</v>
      </c>
      <c r="S79" s="2">
        <v>4</v>
      </c>
      <c r="T79" s="2">
        <v>3</v>
      </c>
      <c r="U79" s="2">
        <v>2</v>
      </c>
      <c r="V79" s="2">
        <v>1</v>
      </c>
      <c r="W79" s="2">
        <v>0</v>
      </c>
      <c r="Z79" s="2">
        <f t="shared" si="4"/>
      </c>
      <c r="AA79" s="2" t="str">
        <f t="shared" si="5"/>
        <v>ok</v>
      </c>
      <c r="AB79" s="2" t="str">
        <f t="shared" si="6"/>
        <v>ok</v>
      </c>
      <c r="AC79" s="2" t="str">
        <f t="shared" si="7"/>
        <v>ok</v>
      </c>
    </row>
    <row r="80" spans="1:24" s="2" customFormat="1" ht="13.5">
      <c r="A80" s="82" t="str">
        <f>"T 00 00 0SM "&amp;TEXT(X80,"00")</f>
        <v>T 00 00 0SM 01</v>
      </c>
      <c r="B80" s="83" t="str">
        <f>"Code de contrôle "&amp;TEXT(X80,"00")&amp;" : "&amp;J78&amp;K78&amp;L78&amp;M78&amp;N78&amp;O78&amp;P78&amp;Q78&amp;R78&amp;S78&amp;T78&amp;U78&amp;V78&amp;W78</f>
        <v>Code de contrôle 01 : ///</v>
      </c>
      <c r="C80" s="60"/>
      <c r="D80" s="84" t="s">
        <v>59</v>
      </c>
      <c r="E80" s="62">
        <f t="shared" si="3"/>
      </c>
      <c r="F80" s="85"/>
      <c r="G80" s="4" t="s">
        <v>60</v>
      </c>
      <c r="H80" s="79">
        <f>COUNTA(G41:G80)</f>
        <v>39</v>
      </c>
      <c r="I80" s="2">
        <f>IF(FIXED(SUM(D45:D79),2,FALSE)="0,00","",FIXED(SUM(D45:D79),2,FALSE))</f>
      </c>
      <c r="J80" s="2" t="e">
        <f>IF((VALUE(MID(I80,I79-J79,1)))&lt;4,IF((MID(I80,I79-J79,1))="0","A",IF(MID(I80,I79-J79,1)="1","B",IF(MID(I80,I79-J79,1)="2","C",IF(MID(I80,I79-J79,1)="3","D",0)))),IF(MID(I80,I79-J79,1)="4","E",IF(MID(I80,I79-J79,1)="5","F",IF(MID(I80,I79-J79,1)="6","G",IF(MID(I80,I79-J79,1)="7","H",IF(MID(I80,I79-J79,1)="8","I",IF(MID(I80,I79-J79,1)="9","J","zz")))))))</f>
        <v>#VALUE!</v>
      </c>
      <c r="K80" s="2" t="e">
        <f>IF((VALUE(MID(I80,I79-K79,1)))&lt;4,IF((MID(I80,I79-K79,1))="0","A",IF(MID(I80,I79-K79,1)="1","B",IF(MID(I80,I79-K79,1)="2","C",IF(MID(I80,I79-K79,1)="3","D",0)))),IF(MID(I80,I79-K79,1)="4","E",IF(MID(I80,I79-K79,1)="5","F",IF(MID(I80,I79-K79,1)="6","G",IF(MID(I80,I79-K79,1)="7","H",IF(MID(I80,I79-K79,1)="8","I",IF(MID(I80,I79-K79,1)="9","J","zz")))))))</f>
        <v>#VALUE!</v>
      </c>
      <c r="L80" s="2" t="e">
        <f>IF((VALUE(MID(I80,I79-L79,1)))&lt;4,IF((MID(I80,I79-L79,1))="0","A",IF(MID(I80,I79-L79,1)="1","B",IF(MID(I80,I79-L79,1)="2","C",IF(MID(I80,I79-L79,1)="3","D",0)))),IF(MID(I80,I79-L79,1)="4","E",IF(MID(I80,I79-L79,1)="5","F",IF(MID(I80,I79-L79,1)="6","G",IF(MID(I80,I79-L79,1)="7","H",IF(MID(I80,I79-L79,1)="8","I",IF(MID(I80,I79-L79,1)="9","J","zz")))))))</f>
        <v>#VALUE!</v>
      </c>
      <c r="N80" s="2" t="e">
        <f>IF((VALUE(MID(I80,I79-N79,1)))&lt;4,IF((MID(I80,I79-N79,1))="0","A",IF(MID(I80,I79-N79,1)="1","B",IF(MID(I80,I79-N79,1)="2","C",IF(MID(I80,I79-N79,1)="3","D",0)))),IF(MID(I80,I79-N79,1)="4","E",IF(MID(I80,I79-N79,1)="5","F",IF(MID(I80,I79-N79,1)="6","G",IF(MID(I80,I79-N79,1)="7","H",IF(MID(I80,I79-N79,1)="8","I",IF(MID(I80,I79-N79,1)="9","J","zz")))))))</f>
        <v>#VALUE!</v>
      </c>
      <c r="O80" s="2" t="e">
        <f>IF((VALUE(MID(I80,I79-O79,1)))&lt;4,IF((MID(I80,I79-O79,1))="0","A",IF(MID(I80,I79-O79,1)="1","B",IF(MID(I80,I79-O79,1)="2","C",IF(MID(I80,I79-O79,1)="3","D",0)))),IF(MID(I80,I79-O79,1)="4","E",IF(MID(I80,I79-O79,1)="5","F",IF(MID(I80,I79-O79,1)="6","G",IF(MID(I80,I79-O79,1)="7","H",IF(MID(I80,I79-O79,1)="8","I",IF(MID(I80,I79-O79,1)="9","J","zz")))))))</f>
        <v>#VALUE!</v>
      </c>
      <c r="P80" s="2" t="e">
        <f>IF((VALUE(MID(I80,I79-P79,1)))&lt;4,IF((MID(I80,I79-P79,1))="0","A",IF(MID(I80,I79-P79,1)="1","B",IF(MID(I80,I79-P79,1)="2","C",IF(MID(I80,I79-P79,1)="3","D",0)))),IF(MID(I80,I79-P79,1)="4","E",IF(MID(I80,I79-P79,1)="5","F",IF(MID(I80,I79-P79,1)="6","G",IF(MID(I80,I79-P79,1)="7","H",IF(MID(I80,I79-P79,1)="8","I",IF(MID(I80,I79-P79,1)="9","J","zz")))))))</f>
        <v>#VALUE!</v>
      </c>
      <c r="R80" s="2" t="e">
        <f>IF((VALUE(MID(I80,I79-R79,1)))&lt;4,IF((MID(I80,I79-R79,1))="0","A",IF(MID(I80,I79-R79,1)="1","B",IF(MID(I80,I79-R79,1)="2","C",IF(MID(I80,I79-R79,1)="3","D",0)))),IF(MID(I80,I79-R79,1)="4","E",IF(MID(I80,I79-R79,1)="5","F",IF(MID(I80,I79-R79,1)="6","G",IF(MID(I80,I79-R79,1)="7","H",IF(MID(I80,I79-R79,1)="8","I",IF(MID(I80,I79-R79,1)="9","J","zz")))))))</f>
        <v>#VALUE!</v>
      </c>
      <c r="S80" s="2" t="e">
        <f>IF((VALUE(MID(I80,I79-S79,1)))&lt;4,IF((MID(I80,I79-S79,1))="0","A",IF(MID(I80,I79-S79,1)="1","B",IF(MID(I80,I79-S79,1)="2","C",IF(MID(I80,I79-S79,1)="3","D",0)))),IF(MID(I80,I79-S79,1)="4","E",IF(MID(I80,I79-S79,1)="5","F",IF(MID(I80,I79-S79,1)="6","G",IF(MID(I80,I79-S79,1)="7","H",IF(MID(I80,I79-S79,1)="8","I",IF(MID(I80,I79-S79,1)="9","J","zz")))))))</f>
        <v>#VALUE!</v>
      </c>
      <c r="T80" s="2" t="e">
        <f>IF((VALUE(MID(I80,I79-T79,1)))&lt;4,IF((MID(I80,I79-T79,1))="0","A",IF(MID(I80,I79-T79,1)="1","B",IF(MID(I80,I79-T79,1)="2","C",IF(MID(I80,I79-T79,1)="3","D",0)))),IF(MID(I80,I79-T79,1)="4","E",IF(MID(I80,I79-T79,1)="5","F",IF(MID(I80,I79-T79,1)="6","G",IF(MID(I80,I79-T79,1)="7","H",IF(MID(I80,I79-T79,1)="8","I",IF(MID(I80,I79-T79,1)="9","J","zz")))))))</f>
        <v>#VALUE!</v>
      </c>
      <c r="V80" s="2" t="e">
        <f>IF((VALUE(MID(I80,I79-V79,1)))&lt;4,IF((MID(I80,I79-V79,1))="0","A",IF(MID(I80,I79-V79,1)="1","B",IF(MID(I80,I79-V79,1)="2","C",IF(MID(I80,I79-V79,1)="3","D",0)))),IF(MID(I80,I79-V79,1)="4","E",IF(MID(I80,I79-V79,1)="5","F",IF(MID(I80,I79-V79,1)="6","G",IF(MID(I80,I79-V79,1)="7","H",IF(MID(I80,I79-V79,1)="8","I",IF(MID(I80,I79-V79,1)="9","J","zz")))))))</f>
        <v>#VALUE!</v>
      </c>
      <c r="W80" s="2" t="e">
        <f>IF((VALUE(MID(I80,LEN(I80),1)))&lt;4,IF((MID(I80,I79,1))="0","A",IF(MID(I80,I79,1)="1","B",IF(MID(I80,I79,1)="2","C",IF(MID(I80,I79,1)="3","D",0)))),IF(MID(I80,I79,1)="4","E",IF(MID(I80,I79,1)="5","F",IF(MID(I80,I79,1)="6","G",IF(MID(I80,I79,1)="7","H",IF(MID(I80,I79,1)="8","I",IF(MID(I80,I79,1)="9","J","zz")))))))</f>
        <v>#VALUE!</v>
      </c>
      <c r="X80" s="2">
        <v>1</v>
      </c>
    </row>
    <row r="81" spans="1:29" s="2" customFormat="1" ht="13.5">
      <c r="A81" s="58"/>
      <c r="B81" s="59"/>
      <c r="C81" s="60"/>
      <c r="D81" s="84"/>
      <c r="E81" s="62"/>
      <c r="F81" s="63"/>
      <c r="G81" s="4" t="str">
        <f aca="true" t="shared" si="8" ref="G81:G116">IF(ISBLANK(C81),"N","O")</f>
        <v>N</v>
      </c>
      <c r="Z81" s="2">
        <f aca="true" t="shared" si="9" ref="Z81:Z116">IF(ISBLANK(C81),IF(ISBLANK(D81),"","prix mal renseigné"),IF(ISBLANK(D81),"prix non renseigné",""))</f>
      </c>
      <c r="AA81" s="2" t="str">
        <f aca="true" t="shared" si="10" ref="AA81:AA116">IF(ISBLANK(D81),IF(ISBLANK(C81),"ok","Probleme"),IF(ISBLANK(C81),"Probleme","ok"))</f>
        <v>ok</v>
      </c>
      <c r="AB81" s="2" t="str">
        <f aca="true" t="shared" si="11" ref="AB81:AB116">IF(ISBLANK(A81),IF(ISBLANK(C81),"ok","Probleme"),IF(ISBLANK(C81),"Probleme","ok"))</f>
        <v>ok</v>
      </c>
      <c r="AC81" s="2" t="str">
        <f aca="true" t="shared" si="12" ref="AC81:AC116">IF(LEN(A81)&lt;&gt;0,IF(LEN(A81)&lt;&gt;14,"Probleme","ok"),"ok")</f>
        <v>ok</v>
      </c>
    </row>
    <row r="82" spans="1:29" s="2" customFormat="1" ht="13.5">
      <c r="A82" s="64" t="s">
        <v>61</v>
      </c>
      <c r="B82" s="65" t="s">
        <v>62</v>
      </c>
      <c r="C82" s="66"/>
      <c r="D82" s="86"/>
      <c r="E82" s="68">
        <f aca="true" t="shared" si="13" ref="E82:E117">IF(ISNUMBER(D82),Lettre(D82),"")</f>
      </c>
      <c r="F82" s="69"/>
      <c r="G82" s="4" t="str">
        <f t="shared" si="8"/>
        <v>N</v>
      </c>
      <c r="Z82" s="2">
        <f t="shared" si="9"/>
      </c>
      <c r="AA82" s="2" t="str">
        <f t="shared" si="10"/>
        <v>ok</v>
      </c>
      <c r="AB82" s="2" t="str">
        <f t="shared" si="11"/>
        <v>Probleme</v>
      </c>
      <c r="AC82" s="2" t="str">
        <f t="shared" si="12"/>
        <v>ok</v>
      </c>
    </row>
    <row r="83" spans="1:29" s="2" customFormat="1" ht="13.5">
      <c r="A83" s="64" t="s">
        <v>63</v>
      </c>
      <c r="B83" s="65" t="s">
        <v>26</v>
      </c>
      <c r="C83" s="70"/>
      <c r="D83" s="74"/>
      <c r="E83" s="68">
        <f t="shared" si="13"/>
      </c>
      <c r="F83" s="72"/>
      <c r="G83" s="4" t="str">
        <f t="shared" si="8"/>
        <v>N</v>
      </c>
      <c r="Z83" s="2">
        <f t="shared" si="9"/>
      </c>
      <c r="AA83" s="2" t="str">
        <f t="shared" si="10"/>
        <v>ok</v>
      </c>
      <c r="AB83" s="2" t="str">
        <f t="shared" si="11"/>
        <v>Probleme</v>
      </c>
      <c r="AC83" s="2" t="str">
        <f t="shared" si="12"/>
        <v>ok</v>
      </c>
    </row>
    <row r="84" spans="1:29" s="2" customFormat="1" ht="13.5">
      <c r="A84" s="64" t="s">
        <v>64</v>
      </c>
      <c r="B84" s="65" t="s">
        <v>28</v>
      </c>
      <c r="C84" s="73" t="s">
        <v>29</v>
      </c>
      <c r="D84" s="74"/>
      <c r="E84" s="68">
        <f t="shared" si="13"/>
      </c>
      <c r="F84" s="72"/>
      <c r="G84" s="4" t="str">
        <f t="shared" si="8"/>
        <v>O</v>
      </c>
      <c r="Z84" s="2" t="str">
        <f t="shared" si="9"/>
        <v>prix non renseigné</v>
      </c>
      <c r="AA84" s="2" t="str">
        <f t="shared" si="10"/>
        <v>Probleme</v>
      </c>
      <c r="AB84" s="2" t="str">
        <f t="shared" si="11"/>
        <v>ok</v>
      </c>
      <c r="AC84" s="2" t="str">
        <f t="shared" si="12"/>
        <v>ok</v>
      </c>
    </row>
    <row r="85" spans="1:29" s="2" customFormat="1" ht="13.5">
      <c r="A85" s="64" t="s">
        <v>65</v>
      </c>
      <c r="B85" s="65" t="s">
        <v>31</v>
      </c>
      <c r="C85" s="70" t="s">
        <v>29</v>
      </c>
      <c r="D85" s="74"/>
      <c r="E85" s="68">
        <f t="shared" si="13"/>
      </c>
      <c r="F85" s="72"/>
      <c r="G85" s="4" t="str">
        <f t="shared" si="8"/>
        <v>O</v>
      </c>
      <c r="Z85" s="2" t="str">
        <f t="shared" si="9"/>
        <v>prix non renseigné</v>
      </c>
      <c r="AA85" s="2" t="str">
        <f t="shared" si="10"/>
        <v>Probleme</v>
      </c>
      <c r="AB85" s="2" t="str">
        <f t="shared" si="11"/>
        <v>ok</v>
      </c>
      <c r="AC85" s="2" t="str">
        <f t="shared" si="12"/>
        <v>ok</v>
      </c>
    </row>
    <row r="86" spans="1:29" s="2" customFormat="1" ht="13.5">
      <c r="A86" s="58"/>
      <c r="B86" s="59"/>
      <c r="C86" s="70"/>
      <c r="D86" s="74"/>
      <c r="E86" s="68">
        <f t="shared" si="13"/>
      </c>
      <c r="F86" s="72"/>
      <c r="G86" s="4" t="str">
        <f t="shared" si="8"/>
        <v>N</v>
      </c>
      <c r="Z86" s="2">
        <f t="shared" si="9"/>
      </c>
      <c r="AA86" s="2" t="str">
        <f t="shared" si="10"/>
        <v>ok</v>
      </c>
      <c r="AB86" s="2" t="str">
        <f t="shared" si="11"/>
        <v>ok</v>
      </c>
      <c r="AC86" s="2" t="str">
        <f t="shared" si="12"/>
        <v>ok</v>
      </c>
    </row>
    <row r="87" spans="1:29" s="2" customFormat="1" ht="13.5">
      <c r="A87" s="64" t="s">
        <v>66</v>
      </c>
      <c r="B87" s="65" t="s">
        <v>33</v>
      </c>
      <c r="C87" s="70"/>
      <c r="D87" s="74"/>
      <c r="E87" s="68">
        <f t="shared" si="13"/>
      </c>
      <c r="F87" s="72"/>
      <c r="G87" s="4" t="str">
        <f t="shared" si="8"/>
        <v>N</v>
      </c>
      <c r="Z87" s="2">
        <f t="shared" si="9"/>
      </c>
      <c r="AA87" s="2" t="str">
        <f t="shared" si="10"/>
        <v>ok</v>
      </c>
      <c r="AB87" s="2" t="str">
        <f t="shared" si="11"/>
        <v>Probleme</v>
      </c>
      <c r="AC87" s="2" t="str">
        <f t="shared" si="12"/>
        <v>ok</v>
      </c>
    </row>
    <row r="88" spans="1:29" s="2" customFormat="1" ht="13.5">
      <c r="A88" s="64" t="s">
        <v>67</v>
      </c>
      <c r="B88" s="65" t="s">
        <v>28</v>
      </c>
      <c r="C88" s="73" t="s">
        <v>29</v>
      </c>
      <c r="D88" s="74"/>
      <c r="E88" s="68">
        <f t="shared" si="13"/>
      </c>
      <c r="F88" s="72"/>
      <c r="G88" s="4" t="str">
        <f t="shared" si="8"/>
        <v>O</v>
      </c>
      <c r="Z88" s="2" t="str">
        <f t="shared" si="9"/>
        <v>prix non renseigné</v>
      </c>
      <c r="AA88" s="2" t="str">
        <f t="shared" si="10"/>
        <v>Probleme</v>
      </c>
      <c r="AB88" s="2" t="str">
        <f t="shared" si="11"/>
        <v>ok</v>
      </c>
      <c r="AC88" s="2" t="str">
        <f t="shared" si="12"/>
        <v>ok</v>
      </c>
    </row>
    <row r="89" spans="1:29" s="2" customFormat="1" ht="13.5">
      <c r="A89" s="64" t="s">
        <v>68</v>
      </c>
      <c r="B89" s="65" t="s">
        <v>31</v>
      </c>
      <c r="C89" s="75" t="s">
        <v>29</v>
      </c>
      <c r="D89" s="74"/>
      <c r="E89" s="76">
        <f t="shared" si="13"/>
      </c>
      <c r="F89" s="77"/>
      <c r="G89" s="4" t="str">
        <f t="shared" si="8"/>
        <v>O</v>
      </c>
      <c r="Z89" s="2" t="str">
        <f t="shared" si="9"/>
        <v>prix non renseigné</v>
      </c>
      <c r="AA89" s="2" t="str">
        <f t="shared" si="10"/>
        <v>Probleme</v>
      </c>
      <c r="AB89" s="2" t="str">
        <f t="shared" si="11"/>
        <v>ok</v>
      </c>
      <c r="AC89" s="2" t="str">
        <f t="shared" si="12"/>
        <v>ok</v>
      </c>
    </row>
    <row r="90" spans="1:29" s="2" customFormat="1" ht="13.5">
      <c r="A90" s="58"/>
      <c r="B90" s="59"/>
      <c r="C90" s="70"/>
      <c r="D90" s="74"/>
      <c r="E90" s="78">
        <f t="shared" si="13"/>
      </c>
      <c r="F90" s="77"/>
      <c r="G90" s="4" t="str">
        <f t="shared" si="8"/>
        <v>N</v>
      </c>
      <c r="Z90" s="2">
        <f t="shared" si="9"/>
      </c>
      <c r="AA90" s="2" t="str">
        <f t="shared" si="10"/>
        <v>ok</v>
      </c>
      <c r="AB90" s="2" t="str">
        <f t="shared" si="11"/>
        <v>ok</v>
      </c>
      <c r="AC90" s="2" t="str">
        <f t="shared" si="12"/>
        <v>ok</v>
      </c>
    </row>
    <row r="91" spans="1:29" s="2" customFormat="1" ht="13.5">
      <c r="A91" s="64" t="s">
        <v>69</v>
      </c>
      <c r="B91" s="65" t="s">
        <v>37</v>
      </c>
      <c r="C91" s="70"/>
      <c r="D91" s="74"/>
      <c r="E91" s="76">
        <f t="shared" si="13"/>
      </c>
      <c r="F91" s="77"/>
      <c r="G91" s="4" t="str">
        <f t="shared" si="8"/>
        <v>N</v>
      </c>
      <c r="Z91" s="2">
        <f t="shared" si="9"/>
      </c>
      <c r="AA91" s="2" t="str">
        <f t="shared" si="10"/>
        <v>ok</v>
      </c>
      <c r="AB91" s="2" t="str">
        <f t="shared" si="11"/>
        <v>Probleme</v>
      </c>
      <c r="AC91" s="2" t="str">
        <f t="shared" si="12"/>
        <v>ok</v>
      </c>
    </row>
    <row r="92" spans="1:29" s="2" customFormat="1" ht="13.5">
      <c r="A92" s="64" t="s">
        <v>70</v>
      </c>
      <c r="B92" s="65" t="s">
        <v>28</v>
      </c>
      <c r="C92" s="73" t="s">
        <v>29</v>
      </c>
      <c r="D92" s="74"/>
      <c r="E92" s="76">
        <f t="shared" si="13"/>
      </c>
      <c r="F92" s="77"/>
      <c r="G92" s="4" t="str">
        <f t="shared" si="8"/>
        <v>O</v>
      </c>
      <c r="H92" s="44"/>
      <c r="Z92" s="2" t="str">
        <f t="shared" si="9"/>
        <v>prix non renseigné</v>
      </c>
      <c r="AA92" s="2" t="str">
        <f t="shared" si="10"/>
        <v>Probleme</v>
      </c>
      <c r="AB92" s="2" t="str">
        <f t="shared" si="11"/>
        <v>ok</v>
      </c>
      <c r="AC92" s="2" t="str">
        <f t="shared" si="12"/>
        <v>ok</v>
      </c>
    </row>
    <row r="93" spans="1:29" s="2" customFormat="1" ht="13.5">
      <c r="A93" s="64" t="s">
        <v>71</v>
      </c>
      <c r="B93" s="65" t="s">
        <v>31</v>
      </c>
      <c r="C93" s="75" t="s">
        <v>29</v>
      </c>
      <c r="D93" s="74"/>
      <c r="E93" s="76">
        <f t="shared" si="13"/>
      </c>
      <c r="F93" s="77"/>
      <c r="G93" s="4" t="str">
        <f t="shared" si="8"/>
        <v>O</v>
      </c>
      <c r="Z93" s="2" t="str">
        <f t="shared" si="9"/>
        <v>prix non renseigné</v>
      </c>
      <c r="AA93" s="2" t="str">
        <f t="shared" si="10"/>
        <v>Probleme</v>
      </c>
      <c r="AB93" s="2" t="str">
        <f t="shared" si="11"/>
        <v>ok</v>
      </c>
      <c r="AC93" s="2" t="str">
        <f t="shared" si="12"/>
        <v>ok</v>
      </c>
    </row>
    <row r="94" spans="1:29" s="2" customFormat="1" ht="13.5">
      <c r="A94" s="58"/>
      <c r="B94" s="59"/>
      <c r="C94" s="70"/>
      <c r="D94" s="74"/>
      <c r="E94" s="68">
        <f t="shared" si="13"/>
      </c>
      <c r="F94" s="72"/>
      <c r="G94" s="4" t="str">
        <f t="shared" si="8"/>
        <v>N</v>
      </c>
      <c r="Z94" s="2">
        <f t="shared" si="9"/>
      </c>
      <c r="AA94" s="2" t="str">
        <f t="shared" si="10"/>
        <v>ok</v>
      </c>
      <c r="AB94" s="2" t="str">
        <f t="shared" si="11"/>
        <v>ok</v>
      </c>
      <c r="AC94" s="2" t="str">
        <f t="shared" si="12"/>
        <v>ok</v>
      </c>
    </row>
    <row r="95" spans="1:29" s="2" customFormat="1" ht="13.5">
      <c r="A95" s="64" t="s">
        <v>72</v>
      </c>
      <c r="B95" s="65" t="s">
        <v>41</v>
      </c>
      <c r="C95" s="70"/>
      <c r="D95" s="74"/>
      <c r="E95" s="68">
        <f t="shared" si="13"/>
      </c>
      <c r="F95" s="72"/>
      <c r="G95" s="4" t="str">
        <f t="shared" si="8"/>
        <v>N</v>
      </c>
      <c r="Z95" s="2">
        <f t="shared" si="9"/>
      </c>
      <c r="AA95" s="2" t="str">
        <f t="shared" si="10"/>
        <v>ok</v>
      </c>
      <c r="AB95" s="2" t="str">
        <f t="shared" si="11"/>
        <v>Probleme</v>
      </c>
      <c r="AC95" s="2" t="str">
        <f t="shared" si="12"/>
        <v>ok</v>
      </c>
    </row>
    <row r="96" spans="1:29" s="2" customFormat="1" ht="13.5">
      <c r="A96" s="64" t="s">
        <v>73</v>
      </c>
      <c r="B96" s="65" t="s">
        <v>28</v>
      </c>
      <c r="C96" s="73" t="s">
        <v>29</v>
      </c>
      <c r="D96" s="74"/>
      <c r="E96" s="68">
        <f t="shared" si="13"/>
      </c>
      <c r="F96" s="72"/>
      <c r="G96" s="4" t="str">
        <f t="shared" si="8"/>
        <v>O</v>
      </c>
      <c r="Z96" s="2" t="str">
        <f t="shared" si="9"/>
        <v>prix non renseigné</v>
      </c>
      <c r="AA96" s="2" t="str">
        <f t="shared" si="10"/>
        <v>Probleme</v>
      </c>
      <c r="AB96" s="2" t="str">
        <f t="shared" si="11"/>
        <v>ok</v>
      </c>
      <c r="AC96" s="2" t="str">
        <f t="shared" si="12"/>
        <v>ok</v>
      </c>
    </row>
    <row r="97" spans="1:29" s="2" customFormat="1" ht="13.5">
      <c r="A97" s="64" t="s">
        <v>74</v>
      </c>
      <c r="B97" s="65" t="s">
        <v>31</v>
      </c>
      <c r="C97" s="73" t="s">
        <v>29</v>
      </c>
      <c r="D97" s="74"/>
      <c r="E97" s="68">
        <f t="shared" si="13"/>
      </c>
      <c r="F97" s="72"/>
      <c r="G97" s="4" t="str">
        <f t="shared" si="8"/>
        <v>O</v>
      </c>
      <c r="Z97" s="2" t="str">
        <f t="shared" si="9"/>
        <v>prix non renseigné</v>
      </c>
      <c r="AA97" s="2" t="str">
        <f t="shared" si="10"/>
        <v>Probleme</v>
      </c>
      <c r="AB97" s="2" t="str">
        <f t="shared" si="11"/>
        <v>ok</v>
      </c>
      <c r="AC97" s="2" t="str">
        <f t="shared" si="12"/>
        <v>ok</v>
      </c>
    </row>
    <row r="98" spans="1:29" s="2" customFormat="1" ht="13.5">
      <c r="A98" s="58"/>
      <c r="B98" s="59"/>
      <c r="C98" s="70"/>
      <c r="D98" s="74"/>
      <c r="E98" s="68">
        <f t="shared" si="13"/>
      </c>
      <c r="F98" s="72"/>
      <c r="G98" s="4" t="str">
        <f t="shared" si="8"/>
        <v>N</v>
      </c>
      <c r="Z98" s="2">
        <f t="shared" si="9"/>
      </c>
      <c r="AA98" s="2" t="str">
        <f t="shared" si="10"/>
        <v>ok</v>
      </c>
      <c r="AB98" s="2" t="str">
        <f t="shared" si="11"/>
        <v>ok</v>
      </c>
      <c r="AC98" s="2" t="str">
        <f t="shared" si="12"/>
        <v>ok</v>
      </c>
    </row>
    <row r="99" spans="1:29" s="2" customFormat="1" ht="13.5">
      <c r="A99" s="58"/>
      <c r="B99" s="59"/>
      <c r="C99" s="70"/>
      <c r="D99" s="74"/>
      <c r="E99" s="68">
        <f t="shared" si="13"/>
      </c>
      <c r="F99" s="72"/>
      <c r="G99" s="4" t="str">
        <f t="shared" si="8"/>
        <v>N</v>
      </c>
      <c r="Z99" s="2">
        <f t="shared" si="9"/>
      </c>
      <c r="AA99" s="2" t="str">
        <f t="shared" si="10"/>
        <v>ok</v>
      </c>
      <c r="AB99" s="2" t="str">
        <f t="shared" si="11"/>
        <v>ok</v>
      </c>
      <c r="AC99" s="2" t="str">
        <f t="shared" si="12"/>
        <v>ok</v>
      </c>
    </row>
    <row r="100" spans="1:29" s="2" customFormat="1" ht="13.5">
      <c r="A100" s="64" t="s">
        <v>75</v>
      </c>
      <c r="B100" s="65" t="s">
        <v>76</v>
      </c>
      <c r="C100" s="66"/>
      <c r="D100" s="74"/>
      <c r="E100" s="68">
        <f t="shared" si="13"/>
      </c>
      <c r="F100" s="72"/>
      <c r="G100" s="4" t="str">
        <f t="shared" si="8"/>
        <v>N</v>
      </c>
      <c r="Z100" s="2">
        <f t="shared" si="9"/>
      </c>
      <c r="AA100" s="2" t="str">
        <f t="shared" si="10"/>
        <v>ok</v>
      </c>
      <c r="AB100" s="2" t="str">
        <f t="shared" si="11"/>
        <v>Probleme</v>
      </c>
      <c r="AC100" s="2" t="str">
        <f t="shared" si="12"/>
        <v>ok</v>
      </c>
    </row>
    <row r="101" spans="1:29" s="2" customFormat="1" ht="13.5">
      <c r="A101" s="64" t="s">
        <v>77</v>
      </c>
      <c r="B101" s="65" t="s">
        <v>26</v>
      </c>
      <c r="C101" s="70"/>
      <c r="D101" s="74"/>
      <c r="E101" s="68">
        <f t="shared" si="13"/>
      </c>
      <c r="F101" s="72"/>
      <c r="G101" s="4" t="str">
        <f t="shared" si="8"/>
        <v>N</v>
      </c>
      <c r="Z101" s="2">
        <f t="shared" si="9"/>
      </c>
      <c r="AA101" s="2" t="str">
        <f t="shared" si="10"/>
        <v>ok</v>
      </c>
      <c r="AB101" s="2" t="str">
        <f t="shared" si="11"/>
        <v>Probleme</v>
      </c>
      <c r="AC101" s="2" t="str">
        <f t="shared" si="12"/>
        <v>ok</v>
      </c>
    </row>
    <row r="102" spans="1:29" s="2" customFormat="1" ht="13.5">
      <c r="A102" s="64" t="s">
        <v>78</v>
      </c>
      <c r="B102" s="65" t="s">
        <v>28</v>
      </c>
      <c r="C102" s="73" t="s">
        <v>29</v>
      </c>
      <c r="D102" s="74"/>
      <c r="E102" s="68">
        <f t="shared" si="13"/>
      </c>
      <c r="F102" s="72"/>
      <c r="G102" s="4" t="str">
        <f t="shared" si="8"/>
        <v>O</v>
      </c>
      <c r="Z102" s="2" t="str">
        <f t="shared" si="9"/>
        <v>prix non renseigné</v>
      </c>
      <c r="AA102" s="2" t="str">
        <f t="shared" si="10"/>
        <v>Probleme</v>
      </c>
      <c r="AB102" s="2" t="str">
        <f t="shared" si="11"/>
        <v>ok</v>
      </c>
      <c r="AC102" s="2" t="str">
        <f t="shared" si="12"/>
        <v>ok</v>
      </c>
    </row>
    <row r="103" spans="1:29" s="2" customFormat="1" ht="13.5">
      <c r="A103" s="64" t="s">
        <v>79</v>
      </c>
      <c r="B103" s="65" t="s">
        <v>31</v>
      </c>
      <c r="C103" s="70" t="s">
        <v>29</v>
      </c>
      <c r="D103" s="74"/>
      <c r="E103" s="68">
        <f t="shared" si="13"/>
      </c>
      <c r="F103" s="72"/>
      <c r="G103" s="4" t="str">
        <f t="shared" si="8"/>
        <v>O</v>
      </c>
      <c r="Z103" s="2" t="str">
        <f t="shared" si="9"/>
        <v>prix non renseigné</v>
      </c>
      <c r="AA103" s="2" t="str">
        <f t="shared" si="10"/>
        <v>Probleme</v>
      </c>
      <c r="AB103" s="2" t="str">
        <f t="shared" si="11"/>
        <v>ok</v>
      </c>
      <c r="AC103" s="2" t="str">
        <f t="shared" si="12"/>
        <v>ok</v>
      </c>
    </row>
    <row r="104" spans="1:29" s="2" customFormat="1" ht="13.5">
      <c r="A104" s="58"/>
      <c r="B104" s="59"/>
      <c r="C104" s="70"/>
      <c r="D104" s="74"/>
      <c r="E104" s="68">
        <f t="shared" si="13"/>
      </c>
      <c r="F104" s="72"/>
      <c r="G104" s="4" t="str">
        <f t="shared" si="8"/>
        <v>N</v>
      </c>
      <c r="H104" s="79"/>
      <c r="Z104" s="2">
        <f t="shared" si="9"/>
      </c>
      <c r="AA104" s="2" t="str">
        <f t="shared" si="10"/>
        <v>ok</v>
      </c>
      <c r="AB104" s="2" t="str">
        <f t="shared" si="11"/>
        <v>ok</v>
      </c>
      <c r="AC104" s="2" t="str">
        <f t="shared" si="12"/>
        <v>ok</v>
      </c>
    </row>
    <row r="105" spans="1:29" s="2" customFormat="1" ht="13.5">
      <c r="A105" s="64" t="s">
        <v>80</v>
      </c>
      <c r="B105" s="65" t="s">
        <v>33</v>
      </c>
      <c r="C105" s="70"/>
      <c r="D105" s="74"/>
      <c r="E105" s="68">
        <f t="shared" si="13"/>
      </c>
      <c r="F105" s="72"/>
      <c r="G105" s="4" t="str">
        <f t="shared" si="8"/>
        <v>N</v>
      </c>
      <c r="Z105" s="2">
        <f t="shared" si="9"/>
      </c>
      <c r="AA105" s="2" t="str">
        <f t="shared" si="10"/>
        <v>ok</v>
      </c>
      <c r="AB105" s="2" t="str">
        <f t="shared" si="11"/>
        <v>Probleme</v>
      </c>
      <c r="AC105" s="2" t="str">
        <f t="shared" si="12"/>
        <v>ok</v>
      </c>
    </row>
    <row r="106" spans="1:29" s="2" customFormat="1" ht="13.5">
      <c r="A106" s="64" t="s">
        <v>81</v>
      </c>
      <c r="B106" s="65" t="s">
        <v>28</v>
      </c>
      <c r="C106" s="73" t="s">
        <v>29</v>
      </c>
      <c r="D106" s="74"/>
      <c r="E106" s="68">
        <f t="shared" si="13"/>
      </c>
      <c r="F106" s="72"/>
      <c r="G106" s="4" t="str">
        <f t="shared" si="8"/>
        <v>O</v>
      </c>
      <c r="Z106" s="2" t="str">
        <f t="shared" si="9"/>
        <v>prix non renseigné</v>
      </c>
      <c r="AA106" s="2" t="str">
        <f t="shared" si="10"/>
        <v>Probleme</v>
      </c>
      <c r="AB106" s="2" t="str">
        <f t="shared" si="11"/>
        <v>ok</v>
      </c>
      <c r="AC106" s="2" t="str">
        <f t="shared" si="12"/>
        <v>ok</v>
      </c>
    </row>
    <row r="107" spans="1:29" s="2" customFormat="1" ht="13.5">
      <c r="A107" s="64" t="s">
        <v>82</v>
      </c>
      <c r="B107" s="65" t="s">
        <v>31</v>
      </c>
      <c r="C107" s="75" t="s">
        <v>29</v>
      </c>
      <c r="D107" s="74"/>
      <c r="E107" s="68">
        <f t="shared" si="13"/>
      </c>
      <c r="F107" s="72"/>
      <c r="G107" s="4" t="str">
        <f t="shared" si="8"/>
        <v>O</v>
      </c>
      <c r="Z107" s="2" t="str">
        <f t="shared" si="9"/>
        <v>prix non renseigné</v>
      </c>
      <c r="AA107" s="2" t="str">
        <f t="shared" si="10"/>
        <v>Probleme</v>
      </c>
      <c r="AB107" s="2" t="str">
        <f t="shared" si="11"/>
        <v>ok</v>
      </c>
      <c r="AC107" s="2" t="str">
        <f t="shared" si="12"/>
        <v>ok</v>
      </c>
    </row>
    <row r="108" spans="1:29" s="2" customFormat="1" ht="13.5">
      <c r="A108" s="58"/>
      <c r="B108" s="59"/>
      <c r="C108" s="70"/>
      <c r="D108" s="74"/>
      <c r="E108" s="68">
        <f t="shared" si="13"/>
      </c>
      <c r="F108" s="72"/>
      <c r="G108" s="4" t="str">
        <f t="shared" si="8"/>
        <v>N</v>
      </c>
      <c r="Z108" s="2">
        <f t="shared" si="9"/>
      </c>
      <c r="AA108" s="2" t="str">
        <f t="shared" si="10"/>
        <v>ok</v>
      </c>
      <c r="AB108" s="2" t="str">
        <f t="shared" si="11"/>
        <v>ok</v>
      </c>
      <c r="AC108" s="2" t="str">
        <f t="shared" si="12"/>
        <v>ok</v>
      </c>
    </row>
    <row r="109" spans="1:29" s="2" customFormat="1" ht="13.5">
      <c r="A109" s="64" t="s">
        <v>83</v>
      </c>
      <c r="B109" s="65" t="s">
        <v>37</v>
      </c>
      <c r="C109" s="70"/>
      <c r="D109" s="74"/>
      <c r="E109" s="68">
        <f t="shared" si="13"/>
      </c>
      <c r="F109" s="72"/>
      <c r="G109" s="4" t="str">
        <f t="shared" si="8"/>
        <v>N</v>
      </c>
      <c r="Z109" s="2">
        <f t="shared" si="9"/>
      </c>
      <c r="AA109" s="2" t="str">
        <f t="shared" si="10"/>
        <v>ok</v>
      </c>
      <c r="AB109" s="2" t="str">
        <f t="shared" si="11"/>
        <v>Probleme</v>
      </c>
      <c r="AC109" s="2" t="str">
        <f t="shared" si="12"/>
        <v>ok</v>
      </c>
    </row>
    <row r="110" spans="1:29" s="2" customFormat="1" ht="13.5">
      <c r="A110" s="64" t="s">
        <v>84</v>
      </c>
      <c r="B110" s="65" t="s">
        <v>28</v>
      </c>
      <c r="C110" s="73" t="s">
        <v>29</v>
      </c>
      <c r="D110" s="74"/>
      <c r="E110" s="68">
        <f t="shared" si="13"/>
      </c>
      <c r="F110" s="72"/>
      <c r="G110" s="4" t="str">
        <f t="shared" si="8"/>
        <v>O</v>
      </c>
      <c r="Z110" s="2" t="str">
        <f t="shared" si="9"/>
        <v>prix non renseigné</v>
      </c>
      <c r="AA110" s="2" t="str">
        <f t="shared" si="10"/>
        <v>Probleme</v>
      </c>
      <c r="AB110" s="2" t="str">
        <f t="shared" si="11"/>
        <v>ok</v>
      </c>
      <c r="AC110" s="2" t="str">
        <f t="shared" si="12"/>
        <v>ok</v>
      </c>
    </row>
    <row r="111" spans="1:29" s="2" customFormat="1" ht="13.5">
      <c r="A111" s="64" t="s">
        <v>85</v>
      </c>
      <c r="B111" s="65" t="s">
        <v>31</v>
      </c>
      <c r="C111" s="75" t="s">
        <v>29</v>
      </c>
      <c r="D111" s="74"/>
      <c r="E111" s="68">
        <f t="shared" si="13"/>
      </c>
      <c r="F111" s="80"/>
      <c r="G111" s="4" t="str">
        <f t="shared" si="8"/>
        <v>O</v>
      </c>
      <c r="H111" s="79"/>
      <c r="Z111" s="2" t="str">
        <f t="shared" si="9"/>
        <v>prix non renseigné</v>
      </c>
      <c r="AA111" s="2" t="str">
        <f t="shared" si="10"/>
        <v>Probleme</v>
      </c>
      <c r="AB111" s="2" t="str">
        <f t="shared" si="11"/>
        <v>ok</v>
      </c>
      <c r="AC111" s="2" t="str">
        <f t="shared" si="12"/>
        <v>ok</v>
      </c>
    </row>
    <row r="112" spans="1:29" s="2" customFormat="1" ht="13.5">
      <c r="A112" s="58"/>
      <c r="B112" s="59"/>
      <c r="C112" s="70"/>
      <c r="D112" s="74"/>
      <c r="E112" s="68">
        <f t="shared" si="13"/>
      </c>
      <c r="F112" s="77"/>
      <c r="G112" s="4" t="str">
        <f t="shared" si="8"/>
        <v>N</v>
      </c>
      <c r="H112" s="79"/>
      <c r="Z112" s="2">
        <f t="shared" si="9"/>
      </c>
      <c r="AA112" s="2" t="str">
        <f t="shared" si="10"/>
        <v>ok</v>
      </c>
      <c r="AB112" s="2" t="str">
        <f t="shared" si="11"/>
        <v>ok</v>
      </c>
      <c r="AC112" s="2" t="str">
        <f t="shared" si="12"/>
        <v>ok</v>
      </c>
    </row>
    <row r="113" spans="1:29" s="2" customFormat="1" ht="13.5">
      <c r="A113" s="64" t="s">
        <v>86</v>
      </c>
      <c r="B113" s="65" t="s">
        <v>41</v>
      </c>
      <c r="C113" s="70"/>
      <c r="D113" s="74"/>
      <c r="E113" s="76">
        <f t="shared" si="13"/>
      </c>
      <c r="F113" s="77"/>
      <c r="G113" s="4" t="str">
        <f t="shared" si="8"/>
        <v>N</v>
      </c>
      <c r="H113" s="79"/>
      <c r="Z113" s="2">
        <f t="shared" si="9"/>
      </c>
      <c r="AA113" s="2" t="str">
        <f t="shared" si="10"/>
        <v>ok</v>
      </c>
      <c r="AB113" s="2" t="str">
        <f t="shared" si="11"/>
        <v>Probleme</v>
      </c>
      <c r="AC113" s="2" t="str">
        <f t="shared" si="12"/>
        <v>ok</v>
      </c>
    </row>
    <row r="114" spans="1:29" s="2" customFormat="1" ht="13.5">
      <c r="A114" s="64" t="s">
        <v>87</v>
      </c>
      <c r="B114" s="65" t="s">
        <v>28</v>
      </c>
      <c r="C114" s="73" t="s">
        <v>29</v>
      </c>
      <c r="D114" s="74"/>
      <c r="E114" s="76">
        <f t="shared" si="13"/>
      </c>
      <c r="F114" s="77"/>
      <c r="G114" s="4" t="str">
        <f t="shared" si="8"/>
        <v>O</v>
      </c>
      <c r="H114" s="79"/>
      <c r="Z114" s="2" t="str">
        <f t="shared" si="9"/>
        <v>prix non renseigné</v>
      </c>
      <c r="AA114" s="2" t="str">
        <f t="shared" si="10"/>
        <v>Probleme</v>
      </c>
      <c r="AB114" s="2" t="str">
        <f t="shared" si="11"/>
        <v>ok</v>
      </c>
      <c r="AC114" s="2" t="str">
        <f t="shared" si="12"/>
        <v>ok</v>
      </c>
    </row>
    <row r="115" spans="1:29" s="2" customFormat="1" ht="13.5">
      <c r="A115" s="64" t="s">
        <v>88</v>
      </c>
      <c r="B115" s="65" t="s">
        <v>31</v>
      </c>
      <c r="C115" s="73" t="s">
        <v>29</v>
      </c>
      <c r="D115" s="74"/>
      <c r="E115" s="76">
        <f t="shared" si="13"/>
      </c>
      <c r="F115" s="77"/>
      <c r="G115" s="4" t="str">
        <f t="shared" si="8"/>
        <v>O</v>
      </c>
      <c r="H115" s="79"/>
      <c r="J115" s="2">
        <f>IF(ISERROR(J117),"",J117)</f>
      </c>
      <c r="K115" s="2">
        <f>IF(ISERROR(K117),"",K117)</f>
      </c>
      <c r="L115" s="2">
        <f>IF(ISERROR(L117),"",L117)</f>
      </c>
      <c r="M115" s="2" t="s">
        <v>58</v>
      </c>
      <c r="N115" s="2">
        <f>IF(ISERROR(N117),"",N117)</f>
      </c>
      <c r="O115" s="2">
        <f>IF(ISERROR(O117),"",O117)</f>
      </c>
      <c r="P115" s="2">
        <f>IF(ISERROR(P117),"",P117)</f>
      </c>
      <c r="Q115" s="2" t="s">
        <v>58</v>
      </c>
      <c r="R115" s="2">
        <f>IF(ISERROR(R117),"",R117)</f>
      </c>
      <c r="S115" s="2">
        <f>IF(ISERROR(S117),"",S117)</f>
      </c>
      <c r="T115" s="2">
        <f>IF(ISERROR(T117),"",T117)</f>
      </c>
      <c r="U115" s="2" t="s">
        <v>58</v>
      </c>
      <c r="V115" s="2">
        <f>IF(ISERROR(V117),"",V117)</f>
      </c>
      <c r="W115" s="2">
        <f>IF(ISERROR(W117),"",W117)</f>
      </c>
      <c r="Z115" s="2" t="str">
        <f t="shared" si="9"/>
        <v>prix non renseigné</v>
      </c>
      <c r="AA115" s="2" t="str">
        <f t="shared" si="10"/>
        <v>Probleme</v>
      </c>
      <c r="AB115" s="2" t="str">
        <f t="shared" si="11"/>
        <v>ok</v>
      </c>
      <c r="AC115" s="2" t="str">
        <f t="shared" si="12"/>
        <v>ok</v>
      </c>
    </row>
    <row r="116" spans="1:29" s="2" customFormat="1" ht="13.5">
      <c r="A116" s="58"/>
      <c r="B116" s="59"/>
      <c r="C116" s="81"/>
      <c r="D116" s="74"/>
      <c r="E116" s="76">
        <f t="shared" si="13"/>
      </c>
      <c r="F116" s="77"/>
      <c r="G116" s="4" t="str">
        <f t="shared" si="8"/>
        <v>N</v>
      </c>
      <c r="H116" s="79"/>
      <c r="I116" s="2">
        <f>LEN(I117)</f>
        <v>0</v>
      </c>
      <c r="J116" s="2">
        <v>13</v>
      </c>
      <c r="K116" s="2">
        <v>12</v>
      </c>
      <c r="L116" s="2">
        <v>11</v>
      </c>
      <c r="M116" s="2">
        <v>10</v>
      </c>
      <c r="N116" s="2">
        <v>9</v>
      </c>
      <c r="O116" s="2">
        <v>8</v>
      </c>
      <c r="P116" s="2">
        <v>7</v>
      </c>
      <c r="Q116" s="2">
        <v>6</v>
      </c>
      <c r="R116" s="2">
        <v>5</v>
      </c>
      <c r="S116" s="2">
        <v>4</v>
      </c>
      <c r="T116" s="2">
        <v>3</v>
      </c>
      <c r="U116" s="2">
        <v>2</v>
      </c>
      <c r="V116" s="2">
        <v>1</v>
      </c>
      <c r="W116" s="2">
        <v>0</v>
      </c>
      <c r="Z116" s="2">
        <f t="shared" si="9"/>
      </c>
      <c r="AA116" s="2" t="str">
        <f t="shared" si="10"/>
        <v>ok</v>
      </c>
      <c r="AB116" s="2" t="str">
        <f t="shared" si="11"/>
        <v>ok</v>
      </c>
      <c r="AC116" s="2" t="str">
        <f t="shared" si="12"/>
        <v>ok</v>
      </c>
    </row>
    <row r="117" spans="1:24" s="2" customFormat="1" ht="13.5">
      <c r="A117" s="82" t="str">
        <f>"T 00 00 0SM "&amp;TEXT(X117,"00")</f>
        <v>T 00 00 0SM 02</v>
      </c>
      <c r="B117" s="83" t="str">
        <f>"Code de contrôle "&amp;TEXT(X117,"00")&amp;" : "&amp;J115&amp;K115&amp;L115&amp;M115&amp;N115&amp;O115&amp;P115&amp;Q115&amp;R115&amp;S115&amp;T115&amp;U115&amp;V115&amp;W115</f>
        <v>Code de contrôle 02 : ///</v>
      </c>
      <c r="C117" s="60"/>
      <c r="D117" s="84" t="s">
        <v>59</v>
      </c>
      <c r="E117" s="87">
        <f t="shared" si="13"/>
      </c>
      <c r="F117" s="85"/>
      <c r="G117" s="4" t="s">
        <v>60</v>
      </c>
      <c r="H117" s="79">
        <f>COUNTA(G81:G117)</f>
        <v>37</v>
      </c>
      <c r="I117" s="2">
        <f>IF(FIXED(SUM(D82:D116),2,FALSE)="0,00","",FIXED(SUM(D82:D116),2,FALSE))</f>
      </c>
      <c r="J117" s="2" t="e">
        <f>IF((VALUE(MID(I117,I116-J116,1)))&lt;4,IF((MID(I117,I116-J116,1))="0","A",IF(MID(I117,I116-J116,1)="1","B",IF(MID(I117,I116-J116,1)="2","C",IF(MID(I117,I116-J116,1)="3","D",0)))),IF(MID(I117,I116-J116,1)="4","E",IF(MID(I117,I116-J116,1)="5","F",IF(MID(I117,I116-J116,1)="6","G",IF(MID(I117,I116-J116,1)="7","H",IF(MID(I117,I116-J116,1)="8","I",IF(MID(I117,I116-J116,1)="9","J","zz")))))))</f>
        <v>#VALUE!</v>
      </c>
      <c r="K117" s="2" t="e">
        <f>IF((VALUE(MID(I117,I116-K116,1)))&lt;4,IF((MID(I117,I116-K116,1))="0","A",IF(MID(I117,I116-K116,1)="1","B",IF(MID(I117,I116-K116,1)="2","C",IF(MID(I117,I116-K116,1)="3","D",0)))),IF(MID(I117,I116-K116,1)="4","E",IF(MID(I117,I116-K116,1)="5","F",IF(MID(I117,I116-K116,1)="6","G",IF(MID(I117,I116-K116,1)="7","H",IF(MID(I117,I116-K116,1)="8","I",IF(MID(I117,I116-K116,1)="9","J","zz")))))))</f>
        <v>#VALUE!</v>
      </c>
      <c r="L117" s="2" t="e">
        <f>IF((VALUE(MID(I117,I116-L116,1)))&lt;4,IF((MID(I117,I116-L116,1))="0","A",IF(MID(I117,I116-L116,1)="1","B",IF(MID(I117,I116-L116,1)="2","C",IF(MID(I117,I116-L116,1)="3","D",0)))),IF(MID(I117,I116-L116,1)="4","E",IF(MID(I117,I116-L116,1)="5","F",IF(MID(I117,I116-L116,1)="6","G",IF(MID(I117,I116-L116,1)="7","H",IF(MID(I117,I116-L116,1)="8","I",IF(MID(I117,I116-L116,1)="9","J","zz")))))))</f>
        <v>#VALUE!</v>
      </c>
      <c r="N117" s="2" t="e">
        <f>IF((VALUE(MID(I117,I116-N116,1)))&lt;4,IF((MID(I117,I116-N116,1))="0","A",IF(MID(I117,I116-N116,1)="1","B",IF(MID(I117,I116-N116,1)="2","C",IF(MID(I117,I116-N116,1)="3","D",0)))),IF(MID(I117,I116-N116,1)="4","E",IF(MID(I117,I116-N116,1)="5","F",IF(MID(I117,I116-N116,1)="6","G",IF(MID(I117,I116-N116,1)="7","H",IF(MID(I117,I116-N116,1)="8","I",IF(MID(I117,I116-N116,1)="9","J","zz")))))))</f>
        <v>#VALUE!</v>
      </c>
      <c r="O117" s="2" t="e">
        <f>IF((VALUE(MID(I117,I116-O116,1)))&lt;4,IF((MID(I117,I116-O116,1))="0","A",IF(MID(I117,I116-O116,1)="1","B",IF(MID(I117,I116-O116,1)="2","C",IF(MID(I117,I116-O116,1)="3","D",0)))),IF(MID(I117,I116-O116,1)="4","E",IF(MID(I117,I116-O116,1)="5","F",IF(MID(I117,I116-O116,1)="6","G",IF(MID(I117,I116-O116,1)="7","H",IF(MID(I117,I116-O116,1)="8","I",IF(MID(I117,I116-O116,1)="9","J","zz")))))))</f>
        <v>#VALUE!</v>
      </c>
      <c r="P117" s="2" t="e">
        <f>IF((VALUE(MID(I117,I116-P116,1)))&lt;4,IF((MID(I117,I116-P116,1))="0","A",IF(MID(I117,I116-P116,1)="1","B",IF(MID(I117,I116-P116,1)="2","C",IF(MID(I117,I116-P116,1)="3","D",0)))),IF(MID(I117,I116-P116,1)="4","E",IF(MID(I117,I116-P116,1)="5","F",IF(MID(I117,I116-P116,1)="6","G",IF(MID(I117,I116-P116,1)="7","H",IF(MID(I117,I116-P116,1)="8","I",IF(MID(I117,I116-P116,1)="9","J","zz")))))))</f>
        <v>#VALUE!</v>
      </c>
      <c r="R117" s="2" t="e">
        <f>IF((VALUE(MID(I117,I116-R116,1)))&lt;4,IF((MID(I117,I116-R116,1))="0","A",IF(MID(I117,I116-R116,1)="1","B",IF(MID(I117,I116-R116,1)="2","C",IF(MID(I117,I116-R116,1)="3","D",0)))),IF(MID(I117,I116-R116,1)="4","E",IF(MID(I117,I116-R116,1)="5","F",IF(MID(I117,I116-R116,1)="6","G",IF(MID(I117,I116-R116,1)="7","H",IF(MID(I117,I116-R116,1)="8","I",IF(MID(I117,I116-R116,1)="9","J","zz")))))))</f>
        <v>#VALUE!</v>
      </c>
      <c r="S117" s="2" t="e">
        <f>IF((VALUE(MID(I117,I116-S116,1)))&lt;4,IF((MID(I117,I116-S116,1))="0","A",IF(MID(I117,I116-S116,1)="1","B",IF(MID(I117,I116-S116,1)="2","C",IF(MID(I117,I116-S116,1)="3","D",0)))),IF(MID(I117,I116-S116,1)="4","E",IF(MID(I117,I116-S116,1)="5","F",IF(MID(I117,I116-S116,1)="6","G",IF(MID(I117,I116-S116,1)="7","H",IF(MID(I117,I116-S116,1)="8","I",IF(MID(I117,I116-S116,1)="9","J","zz")))))))</f>
        <v>#VALUE!</v>
      </c>
      <c r="T117" s="2" t="e">
        <f>IF((VALUE(MID(I117,I116-T116,1)))&lt;4,IF((MID(I117,I116-T116,1))="0","A",IF(MID(I117,I116-T116,1)="1","B",IF(MID(I117,I116-T116,1)="2","C",IF(MID(I117,I116-T116,1)="3","D",0)))),IF(MID(I117,I116-T116,1)="4","E",IF(MID(I117,I116-T116,1)="5","F",IF(MID(I117,I116-T116,1)="6","G",IF(MID(I117,I116-T116,1)="7","H",IF(MID(I117,I116-T116,1)="8","I",IF(MID(I117,I116-T116,1)="9","J","zz")))))))</f>
        <v>#VALUE!</v>
      </c>
      <c r="V117" s="2" t="e">
        <f>IF((VALUE(MID(I117,I116-V116,1)))&lt;4,IF((MID(I117,I116-V116,1))="0","A",IF(MID(I117,I116-V116,1)="1","B",IF(MID(I117,I116-V116,1)="2","C",IF(MID(I117,I116-V116,1)="3","D",0)))),IF(MID(I117,I116-V116,1)="4","E",IF(MID(I117,I116-V116,1)="5","F",IF(MID(I117,I116-V116,1)="6","G",IF(MID(I117,I116-V116,1)="7","H",IF(MID(I117,I116-V116,1)="8","I",IF(MID(I117,I116-V116,1)="9","J","zz")))))))</f>
        <v>#VALUE!</v>
      </c>
      <c r="W117" s="2" t="e">
        <f>IF((VALUE(MID(I117,LEN(I117),1)))&lt;4,IF((MID(I117,I116,1))="0","A",IF(MID(I117,I116,1)="1","B",IF(MID(I117,I116,1)="2","C",IF(MID(I117,I116,1)="3","D",0)))),IF(MID(I117,I116,1)="4","E",IF(MID(I117,I116,1)="5","F",IF(MID(I117,I116,1)="6","G",IF(MID(I117,I116,1)="7","H",IF(MID(I117,I116,1)="8","I",IF(MID(I117,I116,1)="9","J","zz")))))))</f>
        <v>#VALUE!</v>
      </c>
      <c r="X117" s="2">
        <f>X80+1</f>
        <v>2</v>
      </c>
    </row>
    <row r="118" spans="1:29" s="2" customFormat="1" ht="13.5">
      <c r="A118" s="58"/>
      <c r="B118" s="59"/>
      <c r="C118" s="60"/>
      <c r="D118" s="84"/>
      <c r="E118" s="62"/>
      <c r="F118" s="63"/>
      <c r="G118" s="4" t="str">
        <f aca="true" t="shared" si="14" ref="G118:G153">IF(ISBLANK(C118),"N","O")</f>
        <v>N</v>
      </c>
      <c r="Z118" s="2">
        <f aca="true" t="shared" si="15" ref="Z118:Z153">IF(ISBLANK(C118),IF(ISBLANK(D118),"","prix mal renseigné"),IF(ISBLANK(D118),"prix non renseigné",""))</f>
      </c>
      <c r="AA118" s="2" t="str">
        <f aca="true" t="shared" si="16" ref="AA118:AA153">IF(ISBLANK(D118),IF(ISBLANK(C118),"ok","Probleme"),IF(ISBLANK(C118),"Probleme","ok"))</f>
        <v>ok</v>
      </c>
      <c r="AB118" s="2" t="str">
        <f aca="true" t="shared" si="17" ref="AB118:AB153">IF(ISBLANK(A118),IF(ISBLANK(C118),"ok","Probleme"),IF(ISBLANK(C118),"Probleme","ok"))</f>
        <v>ok</v>
      </c>
      <c r="AC118" s="2" t="str">
        <f aca="true" t="shared" si="18" ref="AC118:AC153">IF(LEN(A118)&lt;&gt;0,IF(LEN(A118)&lt;&gt;14,"Probleme","ok"),"ok")</f>
        <v>ok</v>
      </c>
    </row>
    <row r="119" spans="1:29" s="2" customFormat="1" ht="13.5">
      <c r="A119" s="64" t="s">
        <v>89</v>
      </c>
      <c r="B119" s="65" t="s">
        <v>90</v>
      </c>
      <c r="C119" s="66"/>
      <c r="D119" s="86"/>
      <c r="E119" s="68">
        <f aca="true" t="shared" si="19" ref="E119:E154">IF(ISNUMBER(D119),Lettre(D119),"")</f>
      </c>
      <c r="F119" s="69"/>
      <c r="G119" s="4" t="str">
        <f t="shared" si="14"/>
        <v>N</v>
      </c>
      <c r="Z119" s="2">
        <f t="shared" si="15"/>
      </c>
      <c r="AA119" s="2" t="str">
        <f t="shared" si="16"/>
        <v>ok</v>
      </c>
      <c r="AB119" s="2" t="str">
        <f t="shared" si="17"/>
        <v>Probleme</v>
      </c>
      <c r="AC119" s="2" t="str">
        <f t="shared" si="18"/>
        <v>ok</v>
      </c>
    </row>
    <row r="120" spans="1:29" s="2" customFormat="1" ht="13.5">
      <c r="A120" s="64" t="s">
        <v>91</v>
      </c>
      <c r="B120" s="65" t="s">
        <v>92</v>
      </c>
      <c r="C120" s="70"/>
      <c r="D120" s="74"/>
      <c r="E120" s="68">
        <f t="shared" si="19"/>
      </c>
      <c r="F120" s="72"/>
      <c r="G120" s="4" t="str">
        <f t="shared" si="14"/>
        <v>N</v>
      </c>
      <c r="Z120" s="2">
        <f t="shared" si="15"/>
      </c>
      <c r="AA120" s="2" t="str">
        <f t="shared" si="16"/>
        <v>ok</v>
      </c>
      <c r="AB120" s="2" t="str">
        <f t="shared" si="17"/>
        <v>Probleme</v>
      </c>
      <c r="AC120" s="2" t="str">
        <f t="shared" si="18"/>
        <v>ok</v>
      </c>
    </row>
    <row r="121" spans="1:29" s="2" customFormat="1" ht="13.5">
      <c r="A121" s="64" t="s">
        <v>93</v>
      </c>
      <c r="B121" s="65" t="s">
        <v>94</v>
      </c>
      <c r="C121" s="73" t="s">
        <v>29</v>
      </c>
      <c r="D121" s="74"/>
      <c r="E121" s="68">
        <f t="shared" si="19"/>
      </c>
      <c r="F121" s="72"/>
      <c r="G121" s="4" t="str">
        <f t="shared" si="14"/>
        <v>O</v>
      </c>
      <c r="Z121" s="2" t="str">
        <f t="shared" si="15"/>
        <v>prix non renseigné</v>
      </c>
      <c r="AA121" s="2" t="str">
        <f t="shared" si="16"/>
        <v>Probleme</v>
      </c>
      <c r="AB121" s="2" t="str">
        <f t="shared" si="17"/>
        <v>ok</v>
      </c>
      <c r="AC121" s="2" t="str">
        <f t="shared" si="18"/>
        <v>ok</v>
      </c>
    </row>
    <row r="122" spans="1:29" s="2" customFormat="1" ht="13.5">
      <c r="A122" s="58"/>
      <c r="B122" s="59"/>
      <c r="C122" s="70"/>
      <c r="D122" s="74"/>
      <c r="E122" s="68">
        <f t="shared" si="19"/>
      </c>
      <c r="F122" s="72"/>
      <c r="G122" s="4" t="str">
        <f t="shared" si="14"/>
        <v>N</v>
      </c>
      <c r="Z122" s="2">
        <f t="shared" si="15"/>
      </c>
      <c r="AA122" s="2" t="str">
        <f t="shared" si="16"/>
        <v>ok</v>
      </c>
      <c r="AB122" s="2" t="str">
        <f t="shared" si="17"/>
        <v>ok</v>
      </c>
      <c r="AC122" s="2" t="str">
        <f t="shared" si="18"/>
        <v>ok</v>
      </c>
    </row>
    <row r="123" spans="1:29" s="2" customFormat="1" ht="13.5">
      <c r="A123" s="58"/>
      <c r="B123" s="59"/>
      <c r="C123" s="70"/>
      <c r="D123" s="74"/>
      <c r="E123" s="68">
        <f t="shared" si="19"/>
      </c>
      <c r="F123" s="72"/>
      <c r="G123" s="4" t="str">
        <f t="shared" si="14"/>
        <v>N</v>
      </c>
      <c r="Z123" s="2">
        <f t="shared" si="15"/>
      </c>
      <c r="AA123" s="2" t="str">
        <f t="shared" si="16"/>
        <v>ok</v>
      </c>
      <c r="AB123" s="2" t="str">
        <f t="shared" si="17"/>
        <v>ok</v>
      </c>
      <c r="AC123" s="2" t="str">
        <f t="shared" si="18"/>
        <v>ok</v>
      </c>
    </row>
    <row r="124" spans="1:29" s="2" customFormat="1" ht="13.5">
      <c r="A124" s="58"/>
      <c r="B124" s="59"/>
      <c r="C124" s="70"/>
      <c r="D124" s="74"/>
      <c r="E124" s="68">
        <f t="shared" si="19"/>
      </c>
      <c r="F124" s="72"/>
      <c r="G124" s="4" t="str">
        <f t="shared" si="14"/>
        <v>N</v>
      </c>
      <c r="Z124" s="2">
        <f t="shared" si="15"/>
      </c>
      <c r="AA124" s="2" t="str">
        <f t="shared" si="16"/>
        <v>ok</v>
      </c>
      <c r="AB124" s="2" t="str">
        <f t="shared" si="17"/>
        <v>ok</v>
      </c>
      <c r="AC124" s="2" t="str">
        <f t="shared" si="18"/>
        <v>ok</v>
      </c>
    </row>
    <row r="125" spans="1:29" s="2" customFormat="1" ht="13.5">
      <c r="A125" s="58"/>
      <c r="B125" s="59"/>
      <c r="C125" s="70"/>
      <c r="D125" s="74"/>
      <c r="E125" s="68">
        <f t="shared" si="19"/>
      </c>
      <c r="F125" s="72"/>
      <c r="G125" s="4" t="str">
        <f t="shared" si="14"/>
        <v>N</v>
      </c>
      <c r="Z125" s="2">
        <f t="shared" si="15"/>
      </c>
      <c r="AA125" s="2" t="str">
        <f t="shared" si="16"/>
        <v>ok</v>
      </c>
      <c r="AB125" s="2" t="str">
        <f t="shared" si="17"/>
        <v>ok</v>
      </c>
      <c r="AC125" s="2" t="str">
        <f t="shared" si="18"/>
        <v>ok</v>
      </c>
    </row>
    <row r="126" spans="1:29" s="2" customFormat="1" ht="13.5">
      <c r="A126" s="58"/>
      <c r="B126" s="59"/>
      <c r="C126" s="66"/>
      <c r="D126" s="74"/>
      <c r="E126" s="76">
        <f t="shared" si="19"/>
      </c>
      <c r="F126" s="77"/>
      <c r="G126" s="4" t="str">
        <f t="shared" si="14"/>
        <v>N</v>
      </c>
      <c r="Z126" s="2">
        <f t="shared" si="15"/>
      </c>
      <c r="AA126" s="2" t="str">
        <f t="shared" si="16"/>
        <v>ok</v>
      </c>
      <c r="AB126" s="2" t="str">
        <f t="shared" si="17"/>
        <v>ok</v>
      </c>
      <c r="AC126" s="2" t="str">
        <f t="shared" si="18"/>
        <v>ok</v>
      </c>
    </row>
    <row r="127" spans="1:29" s="2" customFormat="1" ht="13.5">
      <c r="A127" s="58"/>
      <c r="B127" s="59"/>
      <c r="C127" s="70"/>
      <c r="D127" s="74"/>
      <c r="E127" s="78">
        <f t="shared" si="19"/>
      </c>
      <c r="F127" s="77"/>
      <c r="G127" s="4" t="str">
        <f t="shared" si="14"/>
        <v>N</v>
      </c>
      <c r="Z127" s="2">
        <f t="shared" si="15"/>
      </c>
      <c r="AA127" s="2" t="str">
        <f t="shared" si="16"/>
        <v>ok</v>
      </c>
      <c r="AB127" s="2" t="str">
        <f t="shared" si="17"/>
        <v>ok</v>
      </c>
      <c r="AC127" s="2" t="str">
        <f t="shared" si="18"/>
        <v>ok</v>
      </c>
    </row>
    <row r="128" spans="1:29" s="2" customFormat="1" ht="13.5">
      <c r="A128" s="58"/>
      <c r="B128" s="59"/>
      <c r="C128" s="70"/>
      <c r="D128" s="74"/>
      <c r="E128" s="76">
        <f t="shared" si="19"/>
      </c>
      <c r="F128" s="77"/>
      <c r="G128" s="4" t="str">
        <f t="shared" si="14"/>
        <v>N</v>
      </c>
      <c r="Z128" s="2">
        <f t="shared" si="15"/>
      </c>
      <c r="AA128" s="2" t="str">
        <f t="shared" si="16"/>
        <v>ok</v>
      </c>
      <c r="AB128" s="2" t="str">
        <f t="shared" si="17"/>
        <v>ok</v>
      </c>
      <c r="AC128" s="2" t="str">
        <f t="shared" si="18"/>
        <v>ok</v>
      </c>
    </row>
    <row r="129" spans="1:29" s="2" customFormat="1" ht="13.5">
      <c r="A129" s="58"/>
      <c r="B129" s="59"/>
      <c r="C129" s="70"/>
      <c r="D129" s="74"/>
      <c r="E129" s="76">
        <f t="shared" si="19"/>
      </c>
      <c r="F129" s="77"/>
      <c r="G129" s="4" t="str">
        <f t="shared" si="14"/>
        <v>N</v>
      </c>
      <c r="H129" s="44"/>
      <c r="Z129" s="2">
        <f t="shared" si="15"/>
      </c>
      <c r="AA129" s="2" t="str">
        <f t="shared" si="16"/>
        <v>ok</v>
      </c>
      <c r="AB129" s="2" t="str">
        <f t="shared" si="17"/>
        <v>ok</v>
      </c>
      <c r="AC129" s="2" t="str">
        <f t="shared" si="18"/>
        <v>ok</v>
      </c>
    </row>
    <row r="130" spans="1:29" s="2" customFormat="1" ht="13.5">
      <c r="A130" s="58"/>
      <c r="B130" s="59"/>
      <c r="C130" s="66"/>
      <c r="D130" s="74"/>
      <c r="E130" s="76">
        <f t="shared" si="19"/>
      </c>
      <c r="F130" s="77"/>
      <c r="G130" s="4" t="str">
        <f t="shared" si="14"/>
        <v>N</v>
      </c>
      <c r="Z130" s="2">
        <f t="shared" si="15"/>
      </c>
      <c r="AA130" s="2" t="str">
        <f t="shared" si="16"/>
        <v>ok</v>
      </c>
      <c r="AB130" s="2" t="str">
        <f t="shared" si="17"/>
        <v>ok</v>
      </c>
      <c r="AC130" s="2" t="str">
        <f t="shared" si="18"/>
        <v>ok</v>
      </c>
    </row>
    <row r="131" spans="1:29" s="2" customFormat="1" ht="13.5">
      <c r="A131" s="58"/>
      <c r="B131" s="59"/>
      <c r="C131" s="70"/>
      <c r="D131" s="74"/>
      <c r="E131" s="68">
        <f t="shared" si="19"/>
      </c>
      <c r="F131" s="72"/>
      <c r="G131" s="4" t="str">
        <f t="shared" si="14"/>
        <v>N</v>
      </c>
      <c r="Z131" s="2">
        <f t="shared" si="15"/>
      </c>
      <c r="AA131" s="2" t="str">
        <f t="shared" si="16"/>
        <v>ok</v>
      </c>
      <c r="AB131" s="2" t="str">
        <f t="shared" si="17"/>
        <v>ok</v>
      </c>
      <c r="AC131" s="2" t="str">
        <f t="shared" si="18"/>
        <v>ok</v>
      </c>
    </row>
    <row r="132" spans="1:29" s="2" customFormat="1" ht="13.5">
      <c r="A132" s="58"/>
      <c r="B132" s="59"/>
      <c r="C132" s="70"/>
      <c r="D132" s="74"/>
      <c r="E132" s="68">
        <f t="shared" si="19"/>
      </c>
      <c r="F132" s="72"/>
      <c r="G132" s="4" t="str">
        <f t="shared" si="14"/>
        <v>N</v>
      </c>
      <c r="Z132" s="2">
        <f t="shared" si="15"/>
      </c>
      <c r="AA132" s="2" t="str">
        <f t="shared" si="16"/>
        <v>ok</v>
      </c>
      <c r="AB132" s="2" t="str">
        <f t="shared" si="17"/>
        <v>ok</v>
      </c>
      <c r="AC132" s="2" t="str">
        <f t="shared" si="18"/>
        <v>ok</v>
      </c>
    </row>
    <row r="133" spans="1:29" s="2" customFormat="1" ht="13.5">
      <c r="A133" s="58"/>
      <c r="B133" s="59"/>
      <c r="C133" s="70"/>
      <c r="D133" s="74"/>
      <c r="E133" s="68">
        <f t="shared" si="19"/>
      </c>
      <c r="F133" s="72"/>
      <c r="G133" s="4" t="str">
        <f t="shared" si="14"/>
        <v>N</v>
      </c>
      <c r="Z133" s="2">
        <f t="shared" si="15"/>
      </c>
      <c r="AA133" s="2" t="str">
        <f t="shared" si="16"/>
        <v>ok</v>
      </c>
      <c r="AB133" s="2" t="str">
        <f t="shared" si="17"/>
        <v>ok</v>
      </c>
      <c r="AC133" s="2" t="str">
        <f t="shared" si="18"/>
        <v>ok</v>
      </c>
    </row>
    <row r="134" spans="1:29" s="2" customFormat="1" ht="13.5">
      <c r="A134" s="58"/>
      <c r="B134" s="59"/>
      <c r="C134" s="70"/>
      <c r="D134" s="74"/>
      <c r="E134" s="68">
        <f t="shared" si="19"/>
      </c>
      <c r="F134" s="72"/>
      <c r="G134" s="4" t="str">
        <f t="shared" si="14"/>
        <v>N</v>
      </c>
      <c r="Z134" s="2">
        <f t="shared" si="15"/>
      </c>
      <c r="AA134" s="2" t="str">
        <f t="shared" si="16"/>
        <v>ok</v>
      </c>
      <c r="AB134" s="2" t="str">
        <f t="shared" si="17"/>
        <v>ok</v>
      </c>
      <c r="AC134" s="2" t="str">
        <f t="shared" si="18"/>
        <v>ok</v>
      </c>
    </row>
    <row r="135" spans="1:29" s="2" customFormat="1" ht="13.5">
      <c r="A135" s="58"/>
      <c r="B135" s="59"/>
      <c r="C135" s="70"/>
      <c r="D135" s="74"/>
      <c r="E135" s="68">
        <f t="shared" si="19"/>
      </c>
      <c r="F135" s="72"/>
      <c r="G135" s="4" t="str">
        <f t="shared" si="14"/>
        <v>N</v>
      </c>
      <c r="Z135" s="2">
        <f t="shared" si="15"/>
      </c>
      <c r="AA135" s="2" t="str">
        <f t="shared" si="16"/>
        <v>ok</v>
      </c>
      <c r="AB135" s="2" t="str">
        <f t="shared" si="17"/>
        <v>ok</v>
      </c>
      <c r="AC135" s="2" t="str">
        <f t="shared" si="18"/>
        <v>ok</v>
      </c>
    </row>
    <row r="136" spans="1:29" s="2" customFormat="1" ht="13.5">
      <c r="A136" s="58"/>
      <c r="B136" s="59"/>
      <c r="C136" s="70"/>
      <c r="D136" s="74"/>
      <c r="E136" s="68">
        <f t="shared" si="19"/>
      </c>
      <c r="F136" s="72"/>
      <c r="G136" s="4" t="str">
        <f t="shared" si="14"/>
        <v>N</v>
      </c>
      <c r="Z136" s="2">
        <f t="shared" si="15"/>
      </c>
      <c r="AA136" s="2" t="str">
        <f t="shared" si="16"/>
        <v>ok</v>
      </c>
      <c r="AB136" s="2" t="str">
        <f t="shared" si="17"/>
        <v>ok</v>
      </c>
      <c r="AC136" s="2" t="str">
        <f t="shared" si="18"/>
        <v>ok</v>
      </c>
    </row>
    <row r="137" spans="1:29" s="2" customFormat="1" ht="13.5">
      <c r="A137" s="58"/>
      <c r="B137" s="59"/>
      <c r="C137" s="70"/>
      <c r="D137" s="74"/>
      <c r="E137" s="68">
        <f t="shared" si="19"/>
      </c>
      <c r="F137" s="72"/>
      <c r="G137" s="4" t="str">
        <f t="shared" si="14"/>
        <v>N</v>
      </c>
      <c r="Z137" s="2">
        <f t="shared" si="15"/>
      </c>
      <c r="AA137" s="2" t="str">
        <f t="shared" si="16"/>
        <v>ok</v>
      </c>
      <c r="AB137" s="2" t="str">
        <f t="shared" si="17"/>
        <v>ok</v>
      </c>
      <c r="AC137" s="2" t="str">
        <f t="shared" si="18"/>
        <v>ok</v>
      </c>
    </row>
    <row r="138" spans="1:29" s="2" customFormat="1" ht="13.5">
      <c r="A138" s="58"/>
      <c r="B138" s="59"/>
      <c r="C138" s="70"/>
      <c r="D138" s="74"/>
      <c r="E138" s="68">
        <f t="shared" si="19"/>
      </c>
      <c r="F138" s="72"/>
      <c r="G138" s="4" t="str">
        <f t="shared" si="14"/>
        <v>N</v>
      </c>
      <c r="Z138" s="2">
        <f t="shared" si="15"/>
      </c>
      <c r="AA138" s="2" t="str">
        <f t="shared" si="16"/>
        <v>ok</v>
      </c>
      <c r="AB138" s="2" t="str">
        <f t="shared" si="17"/>
        <v>ok</v>
      </c>
      <c r="AC138" s="2" t="str">
        <f t="shared" si="18"/>
        <v>ok</v>
      </c>
    </row>
    <row r="139" spans="1:29" s="2" customFormat="1" ht="13.5">
      <c r="A139" s="58"/>
      <c r="B139" s="59"/>
      <c r="C139" s="70"/>
      <c r="D139" s="74"/>
      <c r="E139" s="68">
        <f t="shared" si="19"/>
      </c>
      <c r="F139" s="72"/>
      <c r="G139" s="4" t="str">
        <f t="shared" si="14"/>
        <v>N</v>
      </c>
      <c r="Z139" s="2">
        <f t="shared" si="15"/>
      </c>
      <c r="AA139" s="2" t="str">
        <f t="shared" si="16"/>
        <v>ok</v>
      </c>
      <c r="AB139" s="2" t="str">
        <f t="shared" si="17"/>
        <v>ok</v>
      </c>
      <c r="AC139" s="2" t="str">
        <f t="shared" si="18"/>
        <v>ok</v>
      </c>
    </row>
    <row r="140" spans="1:29" s="2" customFormat="1" ht="13.5">
      <c r="A140" s="58"/>
      <c r="B140" s="59"/>
      <c r="C140" s="70"/>
      <c r="D140" s="74"/>
      <c r="E140" s="68">
        <f t="shared" si="19"/>
      </c>
      <c r="F140" s="72"/>
      <c r="G140" s="4" t="str">
        <f t="shared" si="14"/>
        <v>N</v>
      </c>
      <c r="Z140" s="2">
        <f t="shared" si="15"/>
      </c>
      <c r="AA140" s="2" t="str">
        <f t="shared" si="16"/>
        <v>ok</v>
      </c>
      <c r="AB140" s="2" t="str">
        <f t="shared" si="17"/>
        <v>ok</v>
      </c>
      <c r="AC140" s="2" t="str">
        <f t="shared" si="18"/>
        <v>ok</v>
      </c>
    </row>
    <row r="141" spans="1:29" s="2" customFormat="1" ht="13.5">
      <c r="A141" s="58"/>
      <c r="B141" s="59"/>
      <c r="C141" s="70"/>
      <c r="D141" s="74"/>
      <c r="E141" s="68">
        <f t="shared" si="19"/>
      </c>
      <c r="F141" s="72"/>
      <c r="G141" s="4" t="str">
        <f t="shared" si="14"/>
        <v>N</v>
      </c>
      <c r="H141" s="79"/>
      <c r="Z141" s="2">
        <f t="shared" si="15"/>
      </c>
      <c r="AA141" s="2" t="str">
        <f t="shared" si="16"/>
        <v>ok</v>
      </c>
      <c r="AB141" s="2" t="str">
        <f t="shared" si="17"/>
        <v>ok</v>
      </c>
      <c r="AC141" s="2" t="str">
        <f t="shared" si="18"/>
        <v>ok</v>
      </c>
    </row>
    <row r="142" spans="1:29" s="2" customFormat="1" ht="13.5">
      <c r="A142" s="58"/>
      <c r="B142" s="59"/>
      <c r="C142" s="70"/>
      <c r="D142" s="74"/>
      <c r="E142" s="68">
        <f t="shared" si="19"/>
      </c>
      <c r="F142" s="72"/>
      <c r="G142" s="4" t="str">
        <f t="shared" si="14"/>
        <v>N</v>
      </c>
      <c r="Z142" s="2">
        <f t="shared" si="15"/>
      </c>
      <c r="AA142" s="2" t="str">
        <f t="shared" si="16"/>
        <v>ok</v>
      </c>
      <c r="AB142" s="2" t="str">
        <f t="shared" si="17"/>
        <v>ok</v>
      </c>
      <c r="AC142" s="2" t="str">
        <f t="shared" si="18"/>
        <v>ok</v>
      </c>
    </row>
    <row r="143" spans="1:29" s="2" customFormat="1" ht="13.5">
      <c r="A143" s="58"/>
      <c r="B143" s="59"/>
      <c r="C143" s="70"/>
      <c r="D143" s="74"/>
      <c r="E143" s="68">
        <f t="shared" si="19"/>
      </c>
      <c r="F143" s="72"/>
      <c r="G143" s="4" t="str">
        <f t="shared" si="14"/>
        <v>N</v>
      </c>
      <c r="Z143" s="2">
        <f t="shared" si="15"/>
      </c>
      <c r="AA143" s="2" t="str">
        <f t="shared" si="16"/>
        <v>ok</v>
      </c>
      <c r="AB143" s="2" t="str">
        <f t="shared" si="17"/>
        <v>ok</v>
      </c>
      <c r="AC143" s="2" t="str">
        <f t="shared" si="18"/>
        <v>ok</v>
      </c>
    </row>
    <row r="144" spans="1:29" s="2" customFormat="1" ht="13.5">
      <c r="A144" s="58"/>
      <c r="B144" s="59"/>
      <c r="C144" s="70"/>
      <c r="D144" s="74"/>
      <c r="E144" s="68">
        <f t="shared" si="19"/>
      </c>
      <c r="F144" s="72"/>
      <c r="G144" s="4" t="str">
        <f t="shared" si="14"/>
        <v>N</v>
      </c>
      <c r="Z144" s="2">
        <f t="shared" si="15"/>
      </c>
      <c r="AA144" s="2" t="str">
        <f t="shared" si="16"/>
        <v>ok</v>
      </c>
      <c r="AB144" s="2" t="str">
        <f t="shared" si="17"/>
        <v>ok</v>
      </c>
      <c r="AC144" s="2" t="str">
        <f t="shared" si="18"/>
        <v>ok</v>
      </c>
    </row>
    <row r="145" spans="1:29" s="2" customFormat="1" ht="13.5">
      <c r="A145" s="58"/>
      <c r="B145" s="59"/>
      <c r="C145" s="70"/>
      <c r="D145" s="74"/>
      <c r="E145" s="68">
        <f t="shared" si="19"/>
      </c>
      <c r="F145" s="72"/>
      <c r="G145" s="4" t="str">
        <f t="shared" si="14"/>
        <v>N</v>
      </c>
      <c r="Z145" s="2">
        <f t="shared" si="15"/>
      </c>
      <c r="AA145" s="2" t="str">
        <f t="shared" si="16"/>
        <v>ok</v>
      </c>
      <c r="AB145" s="2" t="str">
        <f t="shared" si="17"/>
        <v>ok</v>
      </c>
      <c r="AC145" s="2" t="str">
        <f t="shared" si="18"/>
        <v>ok</v>
      </c>
    </row>
    <row r="146" spans="1:29" s="2" customFormat="1" ht="13.5">
      <c r="A146" s="58"/>
      <c r="B146" s="59"/>
      <c r="C146" s="70"/>
      <c r="D146" s="74"/>
      <c r="E146" s="68">
        <f t="shared" si="19"/>
      </c>
      <c r="F146" s="72"/>
      <c r="G146" s="4" t="str">
        <f t="shared" si="14"/>
        <v>N</v>
      </c>
      <c r="Z146" s="2">
        <f t="shared" si="15"/>
      </c>
      <c r="AA146" s="2" t="str">
        <f t="shared" si="16"/>
        <v>ok</v>
      </c>
      <c r="AB146" s="2" t="str">
        <f t="shared" si="17"/>
        <v>ok</v>
      </c>
      <c r="AC146" s="2" t="str">
        <f t="shared" si="18"/>
        <v>ok</v>
      </c>
    </row>
    <row r="147" spans="1:29" s="2" customFormat="1" ht="13.5">
      <c r="A147" s="58"/>
      <c r="B147" s="59"/>
      <c r="C147" s="70"/>
      <c r="D147" s="74"/>
      <c r="E147" s="68">
        <f t="shared" si="19"/>
      </c>
      <c r="F147" s="72"/>
      <c r="G147" s="4" t="str">
        <f t="shared" si="14"/>
        <v>N</v>
      </c>
      <c r="Z147" s="2">
        <f t="shared" si="15"/>
      </c>
      <c r="AA147" s="2" t="str">
        <f t="shared" si="16"/>
        <v>ok</v>
      </c>
      <c r="AB147" s="2" t="str">
        <f t="shared" si="17"/>
        <v>ok</v>
      </c>
      <c r="AC147" s="2" t="str">
        <f t="shared" si="18"/>
        <v>ok</v>
      </c>
    </row>
    <row r="148" spans="1:29" s="2" customFormat="1" ht="13.5">
      <c r="A148" s="58"/>
      <c r="B148" s="59"/>
      <c r="C148" s="70"/>
      <c r="D148" s="74"/>
      <c r="E148" s="68">
        <f t="shared" si="19"/>
      </c>
      <c r="F148" s="80"/>
      <c r="G148" s="4" t="str">
        <f t="shared" si="14"/>
        <v>N</v>
      </c>
      <c r="H148" s="79"/>
      <c r="Z148" s="2">
        <f t="shared" si="15"/>
      </c>
      <c r="AA148" s="2" t="str">
        <f t="shared" si="16"/>
        <v>ok</v>
      </c>
      <c r="AB148" s="2" t="str">
        <f t="shared" si="17"/>
        <v>ok</v>
      </c>
      <c r="AC148" s="2" t="str">
        <f t="shared" si="18"/>
        <v>ok</v>
      </c>
    </row>
    <row r="149" spans="1:29" s="2" customFormat="1" ht="13.5">
      <c r="A149" s="58"/>
      <c r="B149" s="59"/>
      <c r="C149" s="70"/>
      <c r="D149" s="74"/>
      <c r="E149" s="68">
        <f t="shared" si="19"/>
      </c>
      <c r="F149" s="77"/>
      <c r="G149" s="4" t="str">
        <f t="shared" si="14"/>
        <v>N</v>
      </c>
      <c r="H149" s="79"/>
      <c r="Z149" s="2">
        <f t="shared" si="15"/>
      </c>
      <c r="AA149" s="2" t="str">
        <f t="shared" si="16"/>
        <v>ok</v>
      </c>
      <c r="AB149" s="2" t="str">
        <f t="shared" si="17"/>
        <v>ok</v>
      </c>
      <c r="AC149" s="2" t="str">
        <f t="shared" si="18"/>
        <v>ok</v>
      </c>
    </row>
    <row r="150" spans="1:29" s="2" customFormat="1" ht="13.5">
      <c r="A150" s="58"/>
      <c r="B150" s="59"/>
      <c r="C150" s="66"/>
      <c r="D150" s="74"/>
      <c r="E150" s="76">
        <f t="shared" si="19"/>
      </c>
      <c r="F150" s="77"/>
      <c r="G150" s="4" t="str">
        <f t="shared" si="14"/>
        <v>N</v>
      </c>
      <c r="H150" s="79"/>
      <c r="Z150" s="2">
        <f t="shared" si="15"/>
      </c>
      <c r="AA150" s="2" t="str">
        <f t="shared" si="16"/>
        <v>ok</v>
      </c>
      <c r="AB150" s="2" t="str">
        <f t="shared" si="17"/>
        <v>ok</v>
      </c>
      <c r="AC150" s="2" t="str">
        <f t="shared" si="18"/>
        <v>ok</v>
      </c>
    </row>
    <row r="151" spans="1:29" s="2" customFormat="1" ht="13.5">
      <c r="A151" s="58"/>
      <c r="B151" s="59"/>
      <c r="C151" s="66"/>
      <c r="D151" s="74"/>
      <c r="E151" s="76">
        <f t="shared" si="19"/>
      </c>
      <c r="F151" s="77"/>
      <c r="G151" s="4" t="str">
        <f t="shared" si="14"/>
        <v>N</v>
      </c>
      <c r="H151" s="79"/>
      <c r="Z151" s="2">
        <f t="shared" si="15"/>
      </c>
      <c r="AA151" s="2" t="str">
        <f t="shared" si="16"/>
        <v>ok</v>
      </c>
      <c r="AB151" s="2" t="str">
        <f t="shared" si="17"/>
        <v>ok</v>
      </c>
      <c r="AC151" s="2" t="str">
        <f t="shared" si="18"/>
        <v>ok</v>
      </c>
    </row>
    <row r="152" spans="1:29" s="2" customFormat="1" ht="13.5">
      <c r="A152" s="58"/>
      <c r="B152" s="59"/>
      <c r="C152" s="66"/>
      <c r="D152" s="74"/>
      <c r="E152" s="76">
        <f t="shared" si="19"/>
      </c>
      <c r="F152" s="77"/>
      <c r="G152" s="4" t="str">
        <f t="shared" si="14"/>
        <v>N</v>
      </c>
      <c r="H152" s="79"/>
      <c r="J152" s="2">
        <f>IF(ISERROR(J154),"",J154)</f>
      </c>
      <c r="K152" s="2">
        <f>IF(ISERROR(K154),"",K154)</f>
      </c>
      <c r="L152" s="2">
        <f>IF(ISERROR(L154),"",L154)</f>
      </c>
      <c r="M152" s="2" t="s">
        <v>58</v>
      </c>
      <c r="N152" s="2">
        <f>IF(ISERROR(N154),"",N154)</f>
      </c>
      <c r="O152" s="2">
        <f>IF(ISERROR(O154),"",O154)</f>
      </c>
      <c r="P152" s="2">
        <f>IF(ISERROR(P154),"",P154)</f>
      </c>
      <c r="Q152" s="2" t="s">
        <v>58</v>
      </c>
      <c r="R152" s="2">
        <f>IF(ISERROR(R154),"",R154)</f>
      </c>
      <c r="S152" s="2">
        <f>IF(ISERROR(S154),"",S154)</f>
      </c>
      <c r="T152" s="2">
        <f>IF(ISERROR(T154),"",T154)</f>
      </c>
      <c r="U152" s="2" t="s">
        <v>58</v>
      </c>
      <c r="V152" s="2">
        <f>IF(ISERROR(V154),"",V154)</f>
      </c>
      <c r="W152" s="2">
        <f>IF(ISERROR(W154),"",W154)</f>
      </c>
      <c r="Z152" s="2">
        <f t="shared" si="15"/>
      </c>
      <c r="AA152" s="2" t="str">
        <f t="shared" si="16"/>
        <v>ok</v>
      </c>
      <c r="AB152" s="2" t="str">
        <f t="shared" si="17"/>
        <v>ok</v>
      </c>
      <c r="AC152" s="2" t="str">
        <f t="shared" si="18"/>
        <v>ok</v>
      </c>
    </row>
    <row r="153" spans="1:29" s="2" customFormat="1" ht="13.5">
      <c r="A153" s="58"/>
      <c r="B153" s="59"/>
      <c r="C153" s="81"/>
      <c r="D153" s="74"/>
      <c r="E153" s="76">
        <f t="shared" si="19"/>
      </c>
      <c r="F153" s="77"/>
      <c r="G153" s="4" t="str">
        <f t="shared" si="14"/>
        <v>N</v>
      </c>
      <c r="H153" s="79"/>
      <c r="I153" s="2">
        <f>LEN(I154)</f>
        <v>0</v>
      </c>
      <c r="J153" s="2">
        <v>13</v>
      </c>
      <c r="K153" s="2">
        <v>12</v>
      </c>
      <c r="L153" s="2">
        <v>11</v>
      </c>
      <c r="M153" s="2">
        <v>10</v>
      </c>
      <c r="N153" s="2">
        <v>9</v>
      </c>
      <c r="O153" s="2">
        <v>8</v>
      </c>
      <c r="P153" s="2">
        <v>7</v>
      </c>
      <c r="Q153" s="2">
        <v>6</v>
      </c>
      <c r="R153" s="2">
        <v>5</v>
      </c>
      <c r="S153" s="2">
        <v>4</v>
      </c>
      <c r="T153" s="2">
        <v>3</v>
      </c>
      <c r="U153" s="2">
        <v>2</v>
      </c>
      <c r="V153" s="2">
        <v>1</v>
      </c>
      <c r="W153" s="2">
        <v>0</v>
      </c>
      <c r="Z153" s="2">
        <f t="shared" si="15"/>
      </c>
      <c r="AA153" s="2" t="str">
        <f t="shared" si="16"/>
        <v>ok</v>
      </c>
      <c r="AB153" s="2" t="str">
        <f t="shared" si="17"/>
        <v>ok</v>
      </c>
      <c r="AC153" s="2" t="str">
        <f t="shared" si="18"/>
        <v>ok</v>
      </c>
    </row>
    <row r="154" spans="1:24" s="2" customFormat="1" ht="13.5">
      <c r="A154" s="82" t="str">
        <f>"T 00 00 0SM "&amp;TEXT(X154,"00")</f>
        <v>T 00 00 0SM 03</v>
      </c>
      <c r="B154" s="83" t="str">
        <f>"Code de contrôle "&amp;TEXT(X154,"00")&amp;" : "&amp;J152&amp;K152&amp;L152&amp;M152&amp;N152&amp;O152&amp;P152&amp;Q152&amp;R152&amp;S152&amp;T152&amp;U152&amp;V152&amp;W152</f>
        <v>Code de contrôle 03 : ///</v>
      </c>
      <c r="C154" s="60"/>
      <c r="D154" s="84" t="s">
        <v>59</v>
      </c>
      <c r="E154" s="87">
        <f t="shared" si="19"/>
      </c>
      <c r="F154" s="85"/>
      <c r="G154" s="4" t="s">
        <v>60</v>
      </c>
      <c r="H154" s="79">
        <f>COUNTA(G118:G154)</f>
        <v>37</v>
      </c>
      <c r="I154" s="2">
        <f>IF(FIXED(SUM(D119:D153),2,FALSE)="0,00","",FIXED(SUM(D119:D153),2,FALSE))</f>
      </c>
      <c r="J154" s="2" t="e">
        <f>IF((VALUE(MID(I154,I153-J153,1)))&lt;4,IF((MID(I154,I153-J153,1))="0","A",IF(MID(I154,I153-J153,1)="1","B",IF(MID(I154,I153-J153,1)="2","C",IF(MID(I154,I153-J153,1)="3","D",0)))),IF(MID(I154,I153-J153,1)="4","E",IF(MID(I154,I153-J153,1)="5","F",IF(MID(I154,I153-J153,1)="6","G",IF(MID(I154,I153-J153,1)="7","H",IF(MID(I154,I153-J153,1)="8","I",IF(MID(I154,I153-J153,1)="9","J","zz")))))))</f>
        <v>#VALUE!</v>
      </c>
      <c r="K154" s="2" t="e">
        <f>IF((VALUE(MID(I154,I153-K153,1)))&lt;4,IF((MID(I154,I153-K153,1))="0","A",IF(MID(I154,I153-K153,1)="1","B",IF(MID(I154,I153-K153,1)="2","C",IF(MID(I154,I153-K153,1)="3","D",0)))),IF(MID(I154,I153-K153,1)="4","E",IF(MID(I154,I153-K153,1)="5","F",IF(MID(I154,I153-K153,1)="6","G",IF(MID(I154,I153-K153,1)="7","H",IF(MID(I154,I153-K153,1)="8","I",IF(MID(I154,I153-K153,1)="9","J","zz")))))))</f>
        <v>#VALUE!</v>
      </c>
      <c r="L154" s="2" t="e">
        <f>IF((VALUE(MID(I154,I153-L153,1)))&lt;4,IF((MID(I154,I153-L153,1))="0","A",IF(MID(I154,I153-L153,1)="1","B",IF(MID(I154,I153-L153,1)="2","C",IF(MID(I154,I153-L153,1)="3","D",0)))),IF(MID(I154,I153-L153,1)="4","E",IF(MID(I154,I153-L153,1)="5","F",IF(MID(I154,I153-L153,1)="6","G",IF(MID(I154,I153-L153,1)="7","H",IF(MID(I154,I153-L153,1)="8","I",IF(MID(I154,I153-L153,1)="9","J","zz")))))))</f>
        <v>#VALUE!</v>
      </c>
      <c r="N154" s="2" t="e">
        <f>IF((VALUE(MID(I154,I153-N153,1)))&lt;4,IF((MID(I154,I153-N153,1))="0","A",IF(MID(I154,I153-N153,1)="1","B",IF(MID(I154,I153-N153,1)="2","C",IF(MID(I154,I153-N153,1)="3","D",0)))),IF(MID(I154,I153-N153,1)="4","E",IF(MID(I154,I153-N153,1)="5","F",IF(MID(I154,I153-N153,1)="6","G",IF(MID(I154,I153-N153,1)="7","H",IF(MID(I154,I153-N153,1)="8","I",IF(MID(I154,I153-N153,1)="9","J","zz")))))))</f>
        <v>#VALUE!</v>
      </c>
      <c r="O154" s="2" t="e">
        <f>IF((VALUE(MID(I154,I153-O153,1)))&lt;4,IF((MID(I154,I153-O153,1))="0","A",IF(MID(I154,I153-O153,1)="1","B",IF(MID(I154,I153-O153,1)="2","C",IF(MID(I154,I153-O153,1)="3","D",0)))),IF(MID(I154,I153-O153,1)="4","E",IF(MID(I154,I153-O153,1)="5","F",IF(MID(I154,I153-O153,1)="6","G",IF(MID(I154,I153-O153,1)="7","H",IF(MID(I154,I153-O153,1)="8","I",IF(MID(I154,I153-O153,1)="9","J","zz")))))))</f>
        <v>#VALUE!</v>
      </c>
      <c r="P154" s="2" t="e">
        <f>IF((VALUE(MID(I154,I153-P153,1)))&lt;4,IF((MID(I154,I153-P153,1))="0","A",IF(MID(I154,I153-P153,1)="1","B",IF(MID(I154,I153-P153,1)="2","C",IF(MID(I154,I153-P153,1)="3","D",0)))),IF(MID(I154,I153-P153,1)="4","E",IF(MID(I154,I153-P153,1)="5","F",IF(MID(I154,I153-P153,1)="6","G",IF(MID(I154,I153-P153,1)="7","H",IF(MID(I154,I153-P153,1)="8","I",IF(MID(I154,I153-P153,1)="9","J","zz")))))))</f>
        <v>#VALUE!</v>
      </c>
      <c r="R154" s="2" t="e">
        <f>IF((VALUE(MID(I154,I153-R153,1)))&lt;4,IF((MID(I154,I153-R153,1))="0","A",IF(MID(I154,I153-R153,1)="1","B",IF(MID(I154,I153-R153,1)="2","C",IF(MID(I154,I153-R153,1)="3","D",0)))),IF(MID(I154,I153-R153,1)="4","E",IF(MID(I154,I153-R153,1)="5","F",IF(MID(I154,I153-R153,1)="6","G",IF(MID(I154,I153-R153,1)="7","H",IF(MID(I154,I153-R153,1)="8","I",IF(MID(I154,I153-R153,1)="9","J","zz")))))))</f>
        <v>#VALUE!</v>
      </c>
      <c r="S154" s="2" t="e">
        <f>IF((VALUE(MID(I154,I153-S153,1)))&lt;4,IF((MID(I154,I153-S153,1))="0","A",IF(MID(I154,I153-S153,1)="1","B",IF(MID(I154,I153-S153,1)="2","C",IF(MID(I154,I153-S153,1)="3","D",0)))),IF(MID(I154,I153-S153,1)="4","E",IF(MID(I154,I153-S153,1)="5","F",IF(MID(I154,I153-S153,1)="6","G",IF(MID(I154,I153-S153,1)="7","H",IF(MID(I154,I153-S153,1)="8","I",IF(MID(I154,I153-S153,1)="9","J","zz")))))))</f>
        <v>#VALUE!</v>
      </c>
      <c r="T154" s="2" t="e">
        <f>IF((VALUE(MID(I154,I153-T153,1)))&lt;4,IF((MID(I154,I153-T153,1))="0","A",IF(MID(I154,I153-T153,1)="1","B",IF(MID(I154,I153-T153,1)="2","C",IF(MID(I154,I153-T153,1)="3","D",0)))),IF(MID(I154,I153-T153,1)="4","E",IF(MID(I154,I153-T153,1)="5","F",IF(MID(I154,I153-T153,1)="6","G",IF(MID(I154,I153-T153,1)="7","H",IF(MID(I154,I153-T153,1)="8","I",IF(MID(I154,I153-T153,1)="9","J","zz")))))))</f>
        <v>#VALUE!</v>
      </c>
      <c r="V154" s="2" t="e">
        <f>IF((VALUE(MID(I154,I153-V153,1)))&lt;4,IF((MID(I154,I153-V153,1))="0","A",IF(MID(I154,I153-V153,1)="1","B",IF(MID(I154,I153-V153,1)="2","C",IF(MID(I154,I153-V153,1)="3","D",0)))),IF(MID(I154,I153-V153,1)="4","E",IF(MID(I154,I153-V153,1)="5","F",IF(MID(I154,I153-V153,1)="6","G",IF(MID(I154,I153-V153,1)="7","H",IF(MID(I154,I153-V153,1)="8","I",IF(MID(I154,I153-V153,1)="9","J","zz")))))))</f>
        <v>#VALUE!</v>
      </c>
      <c r="W154" s="2" t="e">
        <f>IF((VALUE(MID(I154,LEN(I154),1)))&lt;4,IF((MID(I154,I153,1))="0","A",IF(MID(I154,I153,1)="1","B",IF(MID(I154,I153,1)="2","C",IF(MID(I154,I153,1)="3","D",0)))),IF(MID(I154,I153,1)="4","E",IF(MID(I154,I153,1)="5","F",IF(MID(I154,I153,1)="6","G",IF(MID(I154,I153,1)="7","H",IF(MID(I154,I153,1)="8","I",IF(MID(I154,I153,1)="9","J","zz")))))))</f>
        <v>#VALUE!</v>
      </c>
      <c r="X154" s="2">
        <f>X117+1</f>
        <v>3</v>
      </c>
    </row>
    <row r="156" spans="2:5" ht="12.75">
      <c r="B156" s="4"/>
      <c r="C156" s="4"/>
      <c r="E156" s="4"/>
    </row>
    <row r="157" spans="2:5" ht="12.75">
      <c r="B157" s="4"/>
      <c r="C157" s="4"/>
      <c r="E157" s="4"/>
    </row>
    <row r="158" spans="1:6" ht="38.25" customHeight="1">
      <c r="A158" s="182" t="str">
        <f>"derniere page du bordereau de prix :  "&amp;A21&amp;"  "&amp;A29</f>
        <v>derniere page du bordereau de prix :  Missions d’études d’opportunité, de faisabilité et de programmation portant sur la réhabilitation ou la construction d’équipements de la Ville de Marseille.  LOT N° 1 : Opération de 0 à 3 000 000€, hors équipements sportifs, dans les arrondissements suivants : 1-6-7-8-9-10-11-12</v>
      </c>
      <c r="B158" s="182"/>
      <c r="C158" s="182"/>
      <c r="D158" s="182"/>
      <c r="E158" s="182"/>
      <c r="F158" s="182"/>
    </row>
  </sheetData>
  <sheetProtection selectLockedCells="1" selectUnlockedCells="1"/>
  <mergeCells count="92">
    <mergeCell ref="B33:E33"/>
    <mergeCell ref="B35:E36"/>
    <mergeCell ref="B37:E38"/>
    <mergeCell ref="A158:F158"/>
    <mergeCell ref="A13:F13"/>
    <mergeCell ref="A20:F20"/>
    <mergeCell ref="A21:F24"/>
    <mergeCell ref="A25:F25"/>
    <mergeCell ref="A29:F29"/>
    <mergeCell ref="A31:F31"/>
    <mergeCell ref="IG7:IL7"/>
    <mergeCell ref="IM7:IR7"/>
    <mergeCell ref="IS7:IV7"/>
    <mergeCell ref="A8:F8"/>
    <mergeCell ref="A11:F11"/>
    <mergeCell ref="A12:F12"/>
    <mergeCell ref="GW7:HB7"/>
    <mergeCell ref="HC7:HH7"/>
    <mergeCell ref="HI7:HN7"/>
    <mergeCell ref="HO7:HT7"/>
    <mergeCell ref="HU7:HZ7"/>
    <mergeCell ref="IA7:IF7"/>
    <mergeCell ref="FM7:FR7"/>
    <mergeCell ref="FS7:FX7"/>
    <mergeCell ref="FY7:GD7"/>
    <mergeCell ref="GE7:GJ7"/>
    <mergeCell ref="GK7:GP7"/>
    <mergeCell ref="GQ7:GV7"/>
    <mergeCell ref="EC7:EH7"/>
    <mergeCell ref="EI7:EN7"/>
    <mergeCell ref="EO7:ET7"/>
    <mergeCell ref="EU7:EZ7"/>
    <mergeCell ref="FA7:FF7"/>
    <mergeCell ref="FG7:FL7"/>
    <mergeCell ref="CS7:CX7"/>
    <mergeCell ref="CY7:DD7"/>
    <mergeCell ref="DE7:DJ7"/>
    <mergeCell ref="DK7:DP7"/>
    <mergeCell ref="DQ7:DV7"/>
    <mergeCell ref="DW7:EB7"/>
    <mergeCell ref="BI7:BN7"/>
    <mergeCell ref="BO7:BT7"/>
    <mergeCell ref="BU7:BZ7"/>
    <mergeCell ref="CA7:CF7"/>
    <mergeCell ref="CG7:CL7"/>
    <mergeCell ref="CM7:CR7"/>
    <mergeCell ref="HU6:HZ6"/>
    <mergeCell ref="IA6:IF6"/>
    <mergeCell ref="IG6:IL6"/>
    <mergeCell ref="IM6:IR6"/>
    <mergeCell ref="IS6:IV6"/>
    <mergeCell ref="A7:F7"/>
    <mergeCell ref="AK7:AP7"/>
    <mergeCell ref="AQ7:AV7"/>
    <mergeCell ref="AW7:BB7"/>
    <mergeCell ref="BC7:BH7"/>
    <mergeCell ref="GK6:GP6"/>
    <mergeCell ref="GQ6:GV6"/>
    <mergeCell ref="GW6:HB6"/>
    <mergeCell ref="HC6:HH6"/>
    <mergeCell ref="HI6:HN6"/>
    <mergeCell ref="HO6:HT6"/>
    <mergeCell ref="FA6:FF6"/>
    <mergeCell ref="FG6:FL6"/>
    <mergeCell ref="FM6:FR6"/>
    <mergeCell ref="FS6:FX6"/>
    <mergeCell ref="FY6:GD6"/>
    <mergeCell ref="GE6:GJ6"/>
    <mergeCell ref="DQ6:DV6"/>
    <mergeCell ref="DW6:EB6"/>
    <mergeCell ref="EC6:EH6"/>
    <mergeCell ref="EI6:EN6"/>
    <mergeCell ref="EO6:ET6"/>
    <mergeCell ref="EU6:EZ6"/>
    <mergeCell ref="CG6:CL6"/>
    <mergeCell ref="CM6:CR6"/>
    <mergeCell ref="CS6:CX6"/>
    <mergeCell ref="CY6:DD6"/>
    <mergeCell ref="DE6:DJ6"/>
    <mergeCell ref="DK6:DP6"/>
    <mergeCell ref="AW6:BB6"/>
    <mergeCell ref="BC6:BH6"/>
    <mergeCell ref="BI6:BN6"/>
    <mergeCell ref="BO6:BT6"/>
    <mergeCell ref="BU6:BZ6"/>
    <mergeCell ref="CA6:CF6"/>
    <mergeCell ref="A3:F3"/>
    <mergeCell ref="A4:F4"/>
    <mergeCell ref="A5:F5"/>
    <mergeCell ref="A6:F6"/>
    <mergeCell ref="AK6:AP6"/>
    <mergeCell ref="AQ6:AV6"/>
  </mergeCells>
  <printOptions horizontalCentered="1" verticalCentered="1"/>
  <pageMargins left="0.39375" right="0.39375" top="0.39375" bottom="0.39305555555555555" header="0.5118055555555555" footer="0.19652777777777777"/>
  <pageSetup firstPageNumber="1" useFirstPageNumber="1" horizontalDpi="300" verticalDpi="300" orientation="landscape" paperSize="9" scale="80" r:id="rId2"/>
  <headerFooter alignWithMargins="0">
    <oddFooter>&amp;L&amp;F &amp;8v14_6&amp;CBordereau de Prix Unitaires&amp;RPage &amp;P de &amp;N</oddFooter>
  </headerFooter>
  <rowBreaks count="3" manualBreakCount="3">
    <brk id="40" max="255" man="1"/>
    <brk id="80" max="255" man="1"/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IV203"/>
  <sheetViews>
    <sheetView tabSelected="1" zoomScalePageLayoutView="0" workbookViewId="0" topLeftCell="A1">
      <selection activeCell="E46" sqref="E46"/>
    </sheetView>
  </sheetViews>
  <sheetFormatPr defaultColWidth="10.8515625" defaultRowHeight="12.75"/>
  <cols>
    <col min="1" max="1" width="14.140625" style="88" customWidth="1"/>
    <col min="2" max="2" width="90.8515625" style="89" customWidth="1"/>
    <col min="3" max="3" width="8.7109375" style="90" customWidth="1"/>
    <col min="4" max="4" width="14.140625" style="91" customWidth="1"/>
    <col min="5" max="5" width="13.8515625" style="92" customWidth="1"/>
    <col min="6" max="6" width="25.00390625" style="91" customWidth="1"/>
    <col min="7" max="7" width="2.421875" style="93" hidden="1" customWidth="1"/>
    <col min="8" max="8" width="3.140625" style="88" hidden="1" customWidth="1"/>
    <col min="9" max="9" width="4.140625" style="88" hidden="1" customWidth="1"/>
    <col min="10" max="16384" width="10.8515625" style="88" customWidth="1"/>
  </cols>
  <sheetData>
    <row r="1" spans="1:9" ht="12.75">
      <c r="A1" s="8"/>
      <c r="B1" s="94"/>
      <c r="C1" s="95"/>
      <c r="D1" s="96"/>
      <c r="E1" s="97"/>
      <c r="F1" s="98"/>
      <c r="G1" s="88" t="str">
        <f aca="true" t="shared" si="0" ref="G1:G10">IF(ISNUMBER(D1),"O","N")</f>
        <v>N</v>
      </c>
      <c r="H1" s="22"/>
      <c r="I1" s="22"/>
    </row>
    <row r="2" spans="1:9" ht="12.75">
      <c r="A2" s="8"/>
      <c r="B2" s="94"/>
      <c r="C2" s="95"/>
      <c r="D2" s="96"/>
      <c r="E2" s="97"/>
      <c r="F2" s="98"/>
      <c r="G2" s="88" t="str">
        <f t="shared" si="0"/>
        <v>N</v>
      </c>
      <c r="H2" s="22"/>
      <c r="I2" s="22"/>
    </row>
    <row r="3" spans="1:8" s="4" customFormat="1" ht="15.75">
      <c r="A3" s="174" t="s">
        <v>0</v>
      </c>
      <c r="B3" s="174"/>
      <c r="C3" s="174"/>
      <c r="D3" s="174"/>
      <c r="E3" s="174"/>
      <c r="F3" s="174"/>
      <c r="G3" s="88" t="str">
        <f t="shared" si="0"/>
        <v>N</v>
      </c>
      <c r="H3" s="13"/>
    </row>
    <row r="4" spans="1:8" s="4" customFormat="1" ht="15.75">
      <c r="A4" s="174" t="s">
        <v>1</v>
      </c>
      <c r="B4" s="174"/>
      <c r="C4" s="174"/>
      <c r="D4" s="174"/>
      <c r="E4" s="174"/>
      <c r="F4" s="174"/>
      <c r="G4" s="88" t="str">
        <f t="shared" si="0"/>
        <v>N</v>
      </c>
      <c r="H4" s="13"/>
    </row>
    <row r="5" spans="1:8" s="4" customFormat="1" ht="15.75">
      <c r="A5" s="174"/>
      <c r="B5" s="174"/>
      <c r="C5" s="174"/>
      <c r="D5" s="174"/>
      <c r="E5" s="174"/>
      <c r="F5" s="174"/>
      <c r="G5" s="88" t="str">
        <f t="shared" si="0"/>
        <v>N</v>
      </c>
      <c r="H5" s="13"/>
    </row>
    <row r="6" spans="1:256" s="15" customFormat="1" ht="15.75">
      <c r="A6" s="174"/>
      <c r="B6" s="174"/>
      <c r="C6" s="174"/>
      <c r="D6" s="174"/>
      <c r="E6" s="174"/>
      <c r="F6" s="174"/>
      <c r="G6" s="88" t="str">
        <f t="shared" si="0"/>
        <v>N</v>
      </c>
      <c r="H6" s="14"/>
      <c r="I6" s="14"/>
      <c r="J6" s="14"/>
      <c r="K6" s="14"/>
      <c r="L6" s="14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s="15" customFormat="1" ht="15.75">
      <c r="A7" s="174"/>
      <c r="B7" s="174"/>
      <c r="C7" s="174"/>
      <c r="D7" s="174"/>
      <c r="E7" s="174"/>
      <c r="F7" s="174"/>
      <c r="G7" s="88" t="str">
        <f t="shared" si="0"/>
        <v>N</v>
      </c>
      <c r="H7" s="14"/>
      <c r="I7" s="14"/>
      <c r="J7" s="14"/>
      <c r="K7" s="14"/>
      <c r="L7" s="14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8" s="4" customFormat="1" ht="15">
      <c r="A8" s="175"/>
      <c r="B8" s="175"/>
      <c r="C8" s="175"/>
      <c r="D8" s="175"/>
      <c r="E8" s="175"/>
      <c r="F8" s="175"/>
      <c r="G8" s="88" t="str">
        <f t="shared" si="0"/>
        <v>N</v>
      </c>
      <c r="H8" s="13"/>
    </row>
    <row r="9" spans="1:9" ht="12.75">
      <c r="A9" s="8"/>
      <c r="B9" s="94"/>
      <c r="C9" s="95"/>
      <c r="D9" s="99"/>
      <c r="E9" s="97"/>
      <c r="F9" s="98"/>
      <c r="G9" s="88" t="str">
        <f t="shared" si="0"/>
        <v>N</v>
      </c>
      <c r="H9" s="22"/>
      <c r="I9" s="22"/>
    </row>
    <row r="10" spans="1:9" ht="12.75">
      <c r="A10" s="8"/>
      <c r="B10" s="94"/>
      <c r="C10" s="95"/>
      <c r="D10" s="99"/>
      <c r="E10" s="97"/>
      <c r="F10" s="98"/>
      <c r="G10" s="88" t="str">
        <f t="shared" si="0"/>
        <v>N</v>
      </c>
      <c r="H10" s="22"/>
      <c r="I10" s="22"/>
    </row>
    <row r="11" spans="1:9" ht="15">
      <c r="A11" s="175"/>
      <c r="B11" s="175"/>
      <c r="C11" s="175"/>
      <c r="D11" s="175"/>
      <c r="E11" s="175"/>
      <c r="F11" s="175"/>
      <c r="G11" s="88" t="str">
        <f>IF(ISNUMBER(A11),"O","N")</f>
        <v>N</v>
      </c>
      <c r="H11" s="22"/>
      <c r="I11" s="22"/>
    </row>
    <row r="12" spans="1:9" ht="15">
      <c r="A12" s="175"/>
      <c r="B12" s="175"/>
      <c r="C12" s="175"/>
      <c r="D12" s="175"/>
      <c r="E12" s="175"/>
      <c r="F12" s="175"/>
      <c r="G12" s="88" t="str">
        <f>IF(ISNUMBER(A12),"O","N")</f>
        <v>N</v>
      </c>
      <c r="H12" s="22"/>
      <c r="I12" s="22"/>
    </row>
    <row r="13" spans="1:9" ht="15">
      <c r="A13" s="175"/>
      <c r="B13" s="175"/>
      <c r="C13" s="175"/>
      <c r="D13" s="175"/>
      <c r="E13" s="175"/>
      <c r="F13" s="175"/>
      <c r="G13" s="88" t="str">
        <f>IF(ISNUMBER(A13),"O","N")</f>
        <v>N</v>
      </c>
      <c r="H13" s="22"/>
      <c r="I13" s="22"/>
    </row>
    <row r="14" spans="1:9" s="22" customFormat="1" ht="12.75">
      <c r="A14" s="23"/>
      <c r="B14" s="100"/>
      <c r="C14" s="101"/>
      <c r="D14" s="102"/>
      <c r="E14" s="103"/>
      <c r="F14" s="104"/>
      <c r="G14" s="88" t="str">
        <f aca="true" t="shared" si="1" ref="G14:G19">IF(ISNUMBER(D14),"O","N")</f>
        <v>N</v>
      </c>
      <c r="H14" s="105"/>
      <c r="I14" s="105"/>
    </row>
    <row r="15" spans="1:7" s="22" customFormat="1" ht="12.75">
      <c r="A15" s="8"/>
      <c r="B15" s="94"/>
      <c r="C15" s="95"/>
      <c r="D15" s="99"/>
      <c r="E15" s="97"/>
      <c r="F15" s="98"/>
      <c r="G15" s="88" t="str">
        <f t="shared" si="1"/>
        <v>N</v>
      </c>
    </row>
    <row r="16" spans="1:7" s="22" customFormat="1" ht="12.75">
      <c r="A16" s="8"/>
      <c r="B16" s="94"/>
      <c r="C16" s="95"/>
      <c r="D16" s="99"/>
      <c r="E16" s="97"/>
      <c r="F16" s="98"/>
      <c r="G16" s="88" t="str">
        <f t="shared" si="1"/>
        <v>N</v>
      </c>
    </row>
    <row r="17" spans="1:7" s="22" customFormat="1" ht="12.75">
      <c r="A17" s="8"/>
      <c r="B17" s="94"/>
      <c r="C17" s="95"/>
      <c r="D17" s="99"/>
      <c r="E17" s="97"/>
      <c r="F17" s="98"/>
      <c r="G17" s="88" t="str">
        <f t="shared" si="1"/>
        <v>N</v>
      </c>
    </row>
    <row r="18" spans="1:9" s="22" customFormat="1" ht="12.75">
      <c r="A18" s="23"/>
      <c r="B18" s="100"/>
      <c r="C18" s="101"/>
      <c r="D18" s="102"/>
      <c r="E18" s="103"/>
      <c r="F18" s="104"/>
      <c r="G18" s="88" t="str">
        <f t="shared" si="1"/>
        <v>N</v>
      </c>
      <c r="H18" s="105"/>
      <c r="I18" s="105"/>
    </row>
    <row r="19" spans="1:7" s="22" customFormat="1" ht="12.75">
      <c r="A19" s="8"/>
      <c r="B19" s="94"/>
      <c r="C19" s="95"/>
      <c r="D19" s="99"/>
      <c r="E19" s="97"/>
      <c r="F19" s="98"/>
      <c r="G19" s="88" t="str">
        <f t="shared" si="1"/>
        <v>N</v>
      </c>
    </row>
    <row r="20" spans="1:9" ht="30">
      <c r="A20" s="183" t="s">
        <v>95</v>
      </c>
      <c r="B20" s="183"/>
      <c r="C20" s="183"/>
      <c r="D20" s="183"/>
      <c r="E20" s="183"/>
      <c r="F20" s="183"/>
      <c r="G20" s="88" t="str">
        <f>IF(ISNUMBER(#REF!),"O","N")</f>
        <v>N</v>
      </c>
      <c r="H20" s="22"/>
      <c r="I20" s="22"/>
    </row>
    <row r="21" spans="1:9" ht="15" customHeight="1">
      <c r="A21" s="175" t="str">
        <f>BPU_LOT1!A25:F25</f>
        <v>Consultation N° 2021_50001_0068</v>
      </c>
      <c r="B21" s="175"/>
      <c r="C21" s="175"/>
      <c r="D21" s="175"/>
      <c r="E21" s="175"/>
      <c r="F21" s="175"/>
      <c r="G21" s="88" t="str">
        <f aca="true" t="shared" si="2" ref="G21:G29">IF(ISNUMBER(F20),"O","N")</f>
        <v>N</v>
      </c>
      <c r="H21" s="22"/>
      <c r="I21" s="22"/>
    </row>
    <row r="22" spans="3:9" ht="12.75">
      <c r="C22" s="95"/>
      <c r="D22" s="99"/>
      <c r="E22" s="97"/>
      <c r="F22" s="96"/>
      <c r="G22" s="88" t="str">
        <f t="shared" si="2"/>
        <v>N</v>
      </c>
      <c r="H22" s="22"/>
      <c r="I22" s="22"/>
    </row>
    <row r="23" spans="3:9" ht="12.75">
      <c r="C23" s="95"/>
      <c r="D23" s="99"/>
      <c r="E23" s="97"/>
      <c r="F23" s="96"/>
      <c r="G23" s="88" t="str">
        <f t="shared" si="2"/>
        <v>N</v>
      </c>
      <c r="H23" s="22"/>
      <c r="I23" s="22"/>
    </row>
    <row r="24" spans="1:9" ht="12.75">
      <c r="A24" s="184" t="str">
        <f>BPU_LOT1!A21:F21</f>
        <v>Missions d’études d’opportunité, de faisabilité et de programmation portant sur la réhabilitation ou la construction d’équipements de la Ville de Marseille.</v>
      </c>
      <c r="B24" s="184"/>
      <c r="C24" s="184"/>
      <c r="D24" s="184"/>
      <c r="E24" s="184"/>
      <c r="F24" s="184"/>
      <c r="G24" s="88" t="str">
        <f t="shared" si="2"/>
        <v>N</v>
      </c>
      <c r="H24" s="22"/>
      <c r="I24" s="22"/>
    </row>
    <row r="25" spans="1:9" ht="12.75">
      <c r="A25" s="184"/>
      <c r="B25" s="184"/>
      <c r="C25" s="184"/>
      <c r="D25" s="184"/>
      <c r="E25" s="184"/>
      <c r="F25" s="184"/>
      <c r="G25" s="88" t="str">
        <f t="shared" si="2"/>
        <v>N</v>
      </c>
      <c r="H25" s="22"/>
      <c r="I25" s="22"/>
    </row>
    <row r="26" spans="1:9" ht="12.75">
      <c r="A26" s="184"/>
      <c r="B26" s="184"/>
      <c r="C26" s="184"/>
      <c r="D26" s="184"/>
      <c r="E26" s="184"/>
      <c r="F26" s="184"/>
      <c r="G26" s="88" t="str">
        <f t="shared" si="2"/>
        <v>N</v>
      </c>
      <c r="H26" s="22"/>
      <c r="I26" s="22"/>
    </row>
    <row r="27" spans="1:9" ht="15.75">
      <c r="A27" s="184"/>
      <c r="B27" s="184"/>
      <c r="C27" s="184"/>
      <c r="D27" s="184"/>
      <c r="E27" s="184"/>
      <c r="F27" s="184"/>
      <c r="G27" s="88" t="str">
        <f t="shared" si="2"/>
        <v>N</v>
      </c>
      <c r="H27" s="106"/>
      <c r="I27" s="106"/>
    </row>
    <row r="28" spans="1:9" ht="23.25">
      <c r="A28" s="107"/>
      <c r="B28" s="108"/>
      <c r="C28" s="109"/>
      <c r="D28" s="110"/>
      <c r="E28" s="111"/>
      <c r="F28" s="112"/>
      <c r="G28" s="88" t="str">
        <f t="shared" si="2"/>
        <v>N</v>
      </c>
      <c r="H28" s="22"/>
      <c r="I28" s="22"/>
    </row>
    <row r="29" spans="1:9" ht="48.75" customHeight="1">
      <c r="A29" s="185" t="str">
        <f>BPU_LOT1!A29:F29</f>
        <v>LOT N° 1 : Opération de 0 à 3 000 000€, hors équipements sportifs, dans les arrondissements suivants : 1-6-7-8-9-10-11-12</v>
      </c>
      <c r="B29" s="185"/>
      <c r="C29" s="185"/>
      <c r="D29" s="185"/>
      <c r="E29" s="185"/>
      <c r="F29" s="185"/>
      <c r="G29" s="88" t="str">
        <f t="shared" si="2"/>
        <v>N</v>
      </c>
      <c r="H29" s="22"/>
      <c r="I29" s="22"/>
    </row>
    <row r="30" spans="1:9" ht="12.75">
      <c r="A30" s="8"/>
      <c r="B30" s="94"/>
      <c r="C30" s="95"/>
      <c r="D30" s="96"/>
      <c r="E30" s="97"/>
      <c r="F30" s="98"/>
      <c r="G30" s="88" t="str">
        <f aca="true" t="shared" si="3" ref="G30:G43">IF(ISNUMBER(D30),"O","N")</f>
        <v>N</v>
      </c>
      <c r="H30" s="22"/>
      <c r="I30" s="22"/>
    </row>
    <row r="31" spans="1:9" ht="12.75">
      <c r="A31" s="8"/>
      <c r="B31" s="94"/>
      <c r="C31" s="95"/>
      <c r="D31" s="96"/>
      <c r="E31" s="97"/>
      <c r="F31" s="98"/>
      <c r="G31" s="88" t="str">
        <f t="shared" si="3"/>
        <v>N</v>
      </c>
      <c r="H31" s="22"/>
      <c r="I31" s="22"/>
    </row>
    <row r="32" spans="1:9" ht="12.75">
      <c r="A32" s="8"/>
      <c r="B32" s="94"/>
      <c r="C32" s="95"/>
      <c r="D32" s="96"/>
      <c r="E32" s="97"/>
      <c r="F32" s="98"/>
      <c r="G32" s="88" t="str">
        <f t="shared" si="3"/>
        <v>N</v>
      </c>
      <c r="H32" s="22"/>
      <c r="I32" s="22"/>
    </row>
    <row r="33" spans="1:9" ht="15.75">
      <c r="A33" s="8"/>
      <c r="B33" s="180" t="s">
        <v>7</v>
      </c>
      <c r="C33" s="180"/>
      <c r="D33" s="180"/>
      <c r="E33" s="180"/>
      <c r="F33" s="98"/>
      <c r="G33" s="88" t="str">
        <f t="shared" si="3"/>
        <v>N</v>
      </c>
      <c r="H33" s="22"/>
      <c r="I33" s="22"/>
    </row>
    <row r="34" spans="1:9" ht="12.75">
      <c r="A34" s="8"/>
      <c r="B34" s="113"/>
      <c r="C34" s="35"/>
      <c r="D34" s="36"/>
      <c r="E34" s="37"/>
      <c r="F34" s="98"/>
      <c r="G34" s="88" t="str">
        <f t="shared" si="3"/>
        <v>N</v>
      </c>
      <c r="H34" s="22"/>
      <c r="I34" s="22"/>
    </row>
    <row r="35" spans="1:9" ht="12.75">
      <c r="A35" s="8"/>
      <c r="B35" s="186">
        <f>IF(ISBLANK(BPU_LOT1!B35:E36),"",BPU_LOT1!B35:E36)</f>
      </c>
      <c r="C35" s="186"/>
      <c r="D35" s="186"/>
      <c r="E35" s="186"/>
      <c r="F35" s="98"/>
      <c r="G35" s="88" t="str">
        <f t="shared" si="3"/>
        <v>N</v>
      </c>
      <c r="H35" s="22"/>
      <c r="I35" s="22"/>
    </row>
    <row r="36" spans="1:9" ht="12.75">
      <c r="A36" s="8"/>
      <c r="B36" s="186"/>
      <c r="C36" s="186"/>
      <c r="D36" s="186"/>
      <c r="E36" s="186"/>
      <c r="F36" s="98"/>
      <c r="G36" s="88" t="str">
        <f t="shared" si="3"/>
        <v>N</v>
      </c>
      <c r="H36" s="22"/>
      <c r="I36" s="22"/>
    </row>
    <row r="37" spans="1:9" ht="12.75">
      <c r="A37" s="8"/>
      <c r="B37" s="186">
        <f>IF(ISBLANK(BPU_LOT1!B37:E38),"",BPU_LOT1!B37:E38)</f>
      </c>
      <c r="C37" s="186"/>
      <c r="D37" s="186"/>
      <c r="E37" s="186"/>
      <c r="F37" s="98"/>
      <c r="G37" s="88" t="str">
        <f t="shared" si="3"/>
        <v>N</v>
      </c>
      <c r="H37" s="22"/>
      <c r="I37" s="22"/>
    </row>
    <row r="38" spans="1:9" ht="12.75">
      <c r="A38" s="8"/>
      <c r="B38" s="186"/>
      <c r="C38" s="186"/>
      <c r="D38" s="186"/>
      <c r="E38" s="186"/>
      <c r="F38" s="98"/>
      <c r="G38" s="88" t="str">
        <f t="shared" si="3"/>
        <v>N</v>
      </c>
      <c r="H38" s="22"/>
      <c r="I38" s="22"/>
    </row>
    <row r="39" spans="1:9" ht="12.75">
      <c r="A39" s="8"/>
      <c r="B39" s="114"/>
      <c r="C39" s="39"/>
      <c r="D39" s="40"/>
      <c r="E39" s="41"/>
      <c r="F39" s="98"/>
      <c r="G39" s="88" t="str">
        <f t="shared" si="3"/>
        <v>N</v>
      </c>
      <c r="H39" s="22"/>
      <c r="I39" s="22"/>
    </row>
    <row r="40" spans="1:9" ht="12.75">
      <c r="A40" s="8"/>
      <c r="B40" s="94"/>
      <c r="C40" s="95"/>
      <c r="D40" s="96"/>
      <c r="E40" s="97"/>
      <c r="F40" s="98"/>
      <c r="G40" s="88" t="str">
        <f t="shared" si="3"/>
        <v>N</v>
      </c>
      <c r="H40" s="22">
        <f>COUNTA(G1:G40)</f>
        <v>40</v>
      </c>
      <c r="I40" s="22"/>
    </row>
    <row r="41" spans="1:7" ht="12.75">
      <c r="A41" s="115"/>
      <c r="E41" s="116"/>
      <c r="G41" s="88" t="str">
        <f t="shared" si="3"/>
        <v>N</v>
      </c>
    </row>
    <row r="42" spans="1:7" ht="12.75">
      <c r="A42" s="47">
        <f>BPU_LOT1!A42</f>
        <v>0</v>
      </c>
      <c r="B42" s="117">
        <f>BPU_LOT1!B42</f>
        <v>0</v>
      </c>
      <c r="C42" s="118">
        <f>BPU_LOT1!C42</f>
        <v>0</v>
      </c>
      <c r="D42" s="119" t="str">
        <f>BPU_LOT1!D42</f>
        <v>PRIX</v>
      </c>
      <c r="E42" s="120" t="s">
        <v>96</v>
      </c>
      <c r="F42" s="121">
        <f>BPU_LOT1!F42</f>
        <v>0</v>
      </c>
      <c r="G42" s="88" t="str">
        <f t="shared" si="3"/>
        <v>N</v>
      </c>
    </row>
    <row r="43" spans="1:9" ht="25.5">
      <c r="A43" s="53" t="str">
        <f>BPU_LOT1!A43</f>
        <v>N° ARTICLE</v>
      </c>
      <c r="B43" s="122" t="str">
        <f>BPU_LOT1!B43</f>
        <v>PRESTATIONS</v>
      </c>
      <c r="C43" s="123" t="str">
        <f>BPU_LOT1!C43</f>
        <v>UNITE</v>
      </c>
      <c r="D43" s="124" t="str">
        <f>BPU_LOT1!D43</f>
        <v>UNITAIRE € HT</v>
      </c>
      <c r="E43" s="125" t="s">
        <v>97</v>
      </c>
      <c r="F43" s="126" t="s">
        <v>98</v>
      </c>
      <c r="G43" s="88" t="str">
        <f t="shared" si="3"/>
        <v>N</v>
      </c>
      <c r="I43" s="127"/>
    </row>
    <row r="44" spans="1:9" ht="12.75">
      <c r="A44" s="58">
        <f>BPU_LOT1!A44</f>
        <v>0</v>
      </c>
      <c r="B44" s="128">
        <f>BPU_LOT1!B44</f>
        <v>0</v>
      </c>
      <c r="C44" s="129">
        <f>BPU_LOT1!C44</f>
        <v>0</v>
      </c>
      <c r="D44" s="130">
        <f>BPU_LOT1!D44</f>
        <v>0</v>
      </c>
      <c r="E44" s="131"/>
      <c r="F44" s="132"/>
      <c r="G44" s="88" t="str">
        <f aca="true" t="shared" si="4" ref="G44:G79">IF(ISTEXT(C44),"O","N")</f>
        <v>N</v>
      </c>
      <c r="I44" s="127"/>
    </row>
    <row r="45" spans="1:10" ht="12.75">
      <c r="A45" s="58" t="str">
        <f>BPU_LOT1!A45</f>
        <v>T FP 01 000 00</v>
      </c>
      <c r="B45" s="133" t="str">
        <f>BPU_LOT1!B45</f>
        <v>CLASSE 1 (opération inférieure à 100 000€ HT)</v>
      </c>
      <c r="C45" s="134">
        <f>BPU_LOT1!C45</f>
        <v>0</v>
      </c>
      <c r="D45" s="135">
        <f>BPU_LOT1!D45</f>
        <v>0</v>
      </c>
      <c r="E45" s="136"/>
      <c r="F45" s="137">
        <f aca="true" t="shared" si="5" ref="F45:F79">D45*E45</f>
        <v>0</v>
      </c>
      <c r="G45" s="88" t="str">
        <f t="shared" si="4"/>
        <v>N</v>
      </c>
      <c r="I45" s="138"/>
      <c r="J45" s="88">
        <f aca="true" t="shared" si="6" ref="J45:J79">IF(G45="O",IF(E45=0,"Quantitée et article décalé",""),IF(ISBLANK(E45),"","Quantité et article décalé"))</f>
      </c>
    </row>
    <row r="46" spans="1:10" ht="12.75">
      <c r="A46" s="139" t="str">
        <f>BPU_LOT1!A46</f>
        <v>T FP 01 001 00</v>
      </c>
      <c r="B46" s="133" t="str">
        <f>BPU_LOT1!B46</f>
        <v>COMPLEXITE 0</v>
      </c>
      <c r="C46" s="58">
        <f>BPU_LOT1!C46</f>
        <v>0</v>
      </c>
      <c r="D46" s="140">
        <f>BPU_LOT1!D46</f>
        <v>0</v>
      </c>
      <c r="E46" s="141"/>
      <c r="F46" s="137">
        <f t="shared" si="5"/>
        <v>0</v>
      </c>
      <c r="G46" s="88" t="str">
        <f t="shared" si="4"/>
        <v>N</v>
      </c>
      <c r="I46" s="138"/>
      <c r="J46" s="88">
        <f t="shared" si="6"/>
      </c>
    </row>
    <row r="47" spans="1:10" ht="12.75">
      <c r="A47" s="139" t="str">
        <f>BPU_LOT1!A47</f>
        <v>T FP 01 001 01</v>
      </c>
      <c r="B47" s="133" t="str">
        <f>BPU_LOT1!B47</f>
        <v>Mission de faisabilité (article 2 CCTP)</v>
      </c>
      <c r="C47" s="58" t="str">
        <f>BPU_LOT1!C47</f>
        <v>u</v>
      </c>
      <c r="D47" s="140">
        <f>BPU_LOT1!D47</f>
        <v>0</v>
      </c>
      <c r="E47" s="141">
        <v>2</v>
      </c>
      <c r="F47" s="137">
        <f t="shared" si="5"/>
        <v>0</v>
      </c>
      <c r="G47" s="88" t="str">
        <f t="shared" si="4"/>
        <v>O</v>
      </c>
      <c r="J47" s="88">
        <f t="shared" si="6"/>
      </c>
    </row>
    <row r="48" spans="1:10" ht="12.75">
      <c r="A48" s="139" t="str">
        <f>BPU_LOT1!A48</f>
        <v>T FP 01 001 02</v>
      </c>
      <c r="B48" s="133" t="str">
        <f>BPU_LOT1!B48</f>
        <v>Mission de programmation (article 3 CCTP)</v>
      </c>
      <c r="C48" s="58" t="str">
        <f>BPU_LOT1!C48</f>
        <v>u</v>
      </c>
      <c r="D48" s="142">
        <f>BPU_LOT1!D48</f>
        <v>0</v>
      </c>
      <c r="E48" s="141">
        <v>2</v>
      </c>
      <c r="F48" s="137">
        <f t="shared" si="5"/>
        <v>0</v>
      </c>
      <c r="G48" s="88" t="str">
        <f t="shared" si="4"/>
        <v>O</v>
      </c>
      <c r="J48" s="88">
        <f t="shared" si="6"/>
      </c>
    </row>
    <row r="49" spans="1:10" ht="12.75">
      <c r="A49" s="139">
        <f>BPU_LOT1!A49</f>
        <v>0</v>
      </c>
      <c r="B49" s="133">
        <f>BPU_LOT1!B49</f>
        <v>0</v>
      </c>
      <c r="C49" s="58">
        <f>BPU_LOT1!C49</f>
        <v>0</v>
      </c>
      <c r="D49" s="142">
        <f>BPU_LOT1!D49</f>
        <v>0</v>
      </c>
      <c r="E49" s="141"/>
      <c r="F49" s="137">
        <f t="shared" si="5"/>
        <v>0</v>
      </c>
      <c r="G49" s="88" t="str">
        <f t="shared" si="4"/>
        <v>N</v>
      </c>
      <c r="J49" s="88">
        <f t="shared" si="6"/>
      </c>
    </row>
    <row r="50" spans="1:10" ht="12.75">
      <c r="A50" s="139" t="str">
        <f>BPU_LOT1!A50</f>
        <v>T FP 01 002 00</v>
      </c>
      <c r="B50" s="133" t="str">
        <f>BPU_LOT1!B50</f>
        <v>COMPLEXITE 1</v>
      </c>
      <c r="C50" s="58">
        <f>BPU_LOT1!C50</f>
        <v>0</v>
      </c>
      <c r="D50" s="142">
        <f>BPU_LOT1!D50</f>
        <v>0</v>
      </c>
      <c r="E50" s="141"/>
      <c r="F50" s="137">
        <f t="shared" si="5"/>
        <v>0</v>
      </c>
      <c r="G50" s="88" t="str">
        <f t="shared" si="4"/>
        <v>N</v>
      </c>
      <c r="J50" s="88">
        <f t="shared" si="6"/>
      </c>
    </row>
    <row r="51" spans="1:10" ht="12.75">
      <c r="A51" s="139" t="str">
        <f>BPU_LOT1!A51</f>
        <v>T FP 01 002 01</v>
      </c>
      <c r="B51" s="133" t="str">
        <f>BPU_LOT1!B51</f>
        <v>Mission de faisabilité (article 2 CCTP)</v>
      </c>
      <c r="C51" s="58" t="str">
        <f>BPU_LOT1!C51</f>
        <v>u</v>
      </c>
      <c r="D51" s="142">
        <f>BPU_LOT1!D51</f>
        <v>0</v>
      </c>
      <c r="E51" s="141">
        <v>3</v>
      </c>
      <c r="F51" s="137">
        <f t="shared" si="5"/>
        <v>0</v>
      </c>
      <c r="G51" s="88" t="str">
        <f t="shared" si="4"/>
        <v>O</v>
      </c>
      <c r="J51" s="88">
        <f t="shared" si="6"/>
      </c>
    </row>
    <row r="52" spans="1:10" ht="12.75">
      <c r="A52" s="139" t="str">
        <f>BPU_LOT1!A52</f>
        <v>T FP 01 002 02</v>
      </c>
      <c r="B52" s="128" t="str">
        <f>BPU_LOT1!B52</f>
        <v>Mission de programmation (article 3 CCTP)</v>
      </c>
      <c r="C52" s="134" t="str">
        <f>BPU_LOT1!C52</f>
        <v>u</v>
      </c>
      <c r="D52" s="143">
        <f>BPU_LOT1!D52</f>
        <v>0</v>
      </c>
      <c r="E52" s="141">
        <v>3</v>
      </c>
      <c r="F52" s="137">
        <f t="shared" si="5"/>
        <v>0</v>
      </c>
      <c r="G52" s="88" t="str">
        <f t="shared" si="4"/>
        <v>O</v>
      </c>
      <c r="J52" s="88">
        <f t="shared" si="6"/>
      </c>
    </row>
    <row r="53" spans="1:10" ht="12.75">
      <c r="A53" s="58">
        <f>BPU_LOT1!A53</f>
        <v>0</v>
      </c>
      <c r="B53" s="133">
        <f>BPU_LOT1!B53</f>
        <v>0</v>
      </c>
      <c r="C53" s="58">
        <f>BPU_LOT1!C53</f>
        <v>0</v>
      </c>
      <c r="D53" s="144">
        <f>BPU_LOT1!D53</f>
        <v>0</v>
      </c>
      <c r="E53" s="141"/>
      <c r="F53" s="137">
        <f t="shared" si="5"/>
        <v>0</v>
      </c>
      <c r="G53" s="88" t="str">
        <f t="shared" si="4"/>
        <v>N</v>
      </c>
      <c r="J53" s="88">
        <f t="shared" si="6"/>
      </c>
    </row>
    <row r="54" spans="1:10" ht="12.75">
      <c r="A54" s="58" t="str">
        <f>BPU_LOT1!A54</f>
        <v>T FP 01 003 00</v>
      </c>
      <c r="B54" s="133" t="str">
        <f>BPU_LOT1!B54</f>
        <v>COMPLEXITE 2</v>
      </c>
      <c r="C54" s="58">
        <f>BPU_LOT1!C54</f>
        <v>0</v>
      </c>
      <c r="D54" s="144">
        <f>BPU_LOT1!D54</f>
        <v>0</v>
      </c>
      <c r="E54" s="141"/>
      <c r="F54" s="137">
        <f t="shared" si="5"/>
        <v>0</v>
      </c>
      <c r="G54" s="88" t="str">
        <f t="shared" si="4"/>
        <v>N</v>
      </c>
      <c r="J54" s="88">
        <f t="shared" si="6"/>
      </c>
    </row>
    <row r="55" spans="1:10" ht="12.75">
      <c r="A55" s="58" t="str">
        <f>BPU_LOT1!A55</f>
        <v>T FP 01 003 01</v>
      </c>
      <c r="B55" s="133" t="str">
        <f>BPU_LOT1!B55</f>
        <v>Mission de faisabilité (article 2 CCTP)</v>
      </c>
      <c r="C55" s="58" t="str">
        <f>BPU_LOT1!C55</f>
        <v>u</v>
      </c>
      <c r="D55" s="144">
        <f>BPU_LOT1!D55</f>
        <v>0</v>
      </c>
      <c r="E55" s="141">
        <v>4</v>
      </c>
      <c r="F55" s="137">
        <f t="shared" si="5"/>
        <v>0</v>
      </c>
      <c r="G55" s="88" t="str">
        <f t="shared" si="4"/>
        <v>O</v>
      </c>
      <c r="H55" s="138"/>
      <c r="I55" s="138"/>
      <c r="J55" s="88">
        <f t="shared" si="6"/>
      </c>
    </row>
    <row r="56" spans="1:10" ht="12.75">
      <c r="A56" s="58" t="str">
        <f>BPU_LOT1!A56</f>
        <v>T FP 01 003 02</v>
      </c>
      <c r="B56" s="128" t="str">
        <f>BPU_LOT1!B56</f>
        <v>Mission de programmation (article 3 CCTP)</v>
      </c>
      <c r="C56" s="134" t="str">
        <f>BPU_LOT1!C56</f>
        <v>u</v>
      </c>
      <c r="D56" s="144">
        <f>BPU_LOT1!D56</f>
        <v>0</v>
      </c>
      <c r="E56" s="141">
        <v>4</v>
      </c>
      <c r="F56" s="137">
        <f t="shared" si="5"/>
        <v>0</v>
      </c>
      <c r="G56" s="88" t="str">
        <f t="shared" si="4"/>
        <v>O</v>
      </c>
      <c r="J56" s="88">
        <f t="shared" si="6"/>
      </c>
    </row>
    <row r="57" spans="1:10" ht="12.75">
      <c r="A57" s="58">
        <f>BPU_LOT1!A57</f>
        <v>0</v>
      </c>
      <c r="B57" s="133">
        <f>BPU_LOT1!B57</f>
        <v>0</v>
      </c>
      <c r="C57" s="90">
        <f>BPU_LOT1!C57</f>
        <v>0</v>
      </c>
      <c r="D57" s="142">
        <f>BPU_LOT1!D57</f>
        <v>0</v>
      </c>
      <c r="E57" s="141"/>
      <c r="F57" s="137">
        <f t="shared" si="5"/>
        <v>0</v>
      </c>
      <c r="G57" s="88" t="str">
        <f t="shared" si="4"/>
        <v>N</v>
      </c>
      <c r="J57" s="88">
        <f t="shared" si="6"/>
      </c>
    </row>
    <row r="58" spans="1:10" ht="12.75">
      <c r="A58" s="58" t="str">
        <f>BPU_LOT1!A58</f>
        <v>T FP 01 004 00</v>
      </c>
      <c r="B58" s="133" t="str">
        <f>BPU_LOT1!B58</f>
        <v>COMPLEXITE 3</v>
      </c>
      <c r="C58" s="90">
        <f>BPU_LOT1!C58</f>
        <v>0</v>
      </c>
      <c r="D58" s="142">
        <f>BPU_LOT1!D58</f>
        <v>0</v>
      </c>
      <c r="E58" s="141"/>
      <c r="F58" s="137">
        <f t="shared" si="5"/>
        <v>0</v>
      </c>
      <c r="G58" s="88" t="str">
        <f t="shared" si="4"/>
        <v>N</v>
      </c>
      <c r="J58" s="88">
        <f t="shared" si="6"/>
      </c>
    </row>
    <row r="59" spans="1:10" ht="12.75">
      <c r="A59" s="58" t="str">
        <f>BPU_LOT1!A59</f>
        <v>T FP 01 004 01</v>
      </c>
      <c r="B59" s="133" t="str">
        <f>BPU_LOT1!B59</f>
        <v>Mission de faisabilité (article 2 CCTP)</v>
      </c>
      <c r="C59" s="90" t="str">
        <f>BPU_LOT1!C59</f>
        <v>u</v>
      </c>
      <c r="D59" s="142">
        <f>BPU_LOT1!D59</f>
        <v>0</v>
      </c>
      <c r="E59" s="141">
        <v>3</v>
      </c>
      <c r="F59" s="137">
        <f t="shared" si="5"/>
        <v>0</v>
      </c>
      <c r="G59" s="88" t="str">
        <f t="shared" si="4"/>
        <v>O</v>
      </c>
      <c r="J59" s="88">
        <f t="shared" si="6"/>
      </c>
    </row>
    <row r="60" spans="1:10" ht="12.75">
      <c r="A60" s="58" t="str">
        <f>BPU_LOT1!A60</f>
        <v>T FP 01 004 02</v>
      </c>
      <c r="B60" s="133" t="str">
        <f>BPU_LOT1!B60</f>
        <v>Mission de programmation (article 3 CCTP)</v>
      </c>
      <c r="C60" s="90" t="str">
        <f>BPU_LOT1!C60</f>
        <v>u</v>
      </c>
      <c r="D60" s="142">
        <f>BPU_LOT1!D60</f>
        <v>0</v>
      </c>
      <c r="E60" s="141">
        <v>3</v>
      </c>
      <c r="F60" s="137">
        <f t="shared" si="5"/>
        <v>0</v>
      </c>
      <c r="G60" s="88" t="str">
        <f t="shared" si="4"/>
        <v>O</v>
      </c>
      <c r="J60" s="88">
        <f t="shared" si="6"/>
      </c>
    </row>
    <row r="61" spans="1:10" ht="12.75">
      <c r="A61" s="58">
        <f>BPU_LOT1!A61</f>
        <v>0</v>
      </c>
      <c r="B61" s="133">
        <f>BPU_LOT1!B61</f>
        <v>0</v>
      </c>
      <c r="C61" s="90">
        <f>BPU_LOT1!C61</f>
        <v>0</v>
      </c>
      <c r="D61" s="142">
        <f>BPU_LOT1!D61</f>
        <v>0</v>
      </c>
      <c r="E61" s="141"/>
      <c r="F61" s="137">
        <f t="shared" si="5"/>
        <v>0</v>
      </c>
      <c r="G61" s="88" t="str">
        <f t="shared" si="4"/>
        <v>N</v>
      </c>
      <c r="J61" s="88">
        <f t="shared" si="6"/>
      </c>
    </row>
    <row r="62" spans="1:10" ht="12.75">
      <c r="A62" s="58">
        <f>BPU_LOT1!A62</f>
        <v>0</v>
      </c>
      <c r="B62" s="133">
        <f>BPU_LOT1!B62</f>
        <v>0</v>
      </c>
      <c r="C62" s="90">
        <f>BPU_LOT1!C62</f>
        <v>0</v>
      </c>
      <c r="D62" s="142">
        <f>BPU_LOT1!D62</f>
        <v>0</v>
      </c>
      <c r="E62" s="141"/>
      <c r="F62" s="137">
        <f t="shared" si="5"/>
        <v>0</v>
      </c>
      <c r="G62" s="88" t="str">
        <f t="shared" si="4"/>
        <v>N</v>
      </c>
      <c r="J62" s="88">
        <f t="shared" si="6"/>
      </c>
    </row>
    <row r="63" spans="1:10" ht="12.75">
      <c r="A63" s="58" t="str">
        <f>BPU_LOT1!A63</f>
        <v>T FP 02 000 00</v>
      </c>
      <c r="B63" s="133" t="str">
        <f>BPU_LOT1!B63</f>
        <v>CLASSE 2 (opération comprise entre 100 000€ et 400 000€ HT)</v>
      </c>
      <c r="C63" s="90">
        <f>BPU_LOT1!C63</f>
        <v>0</v>
      </c>
      <c r="D63" s="142">
        <f>BPU_LOT1!D63</f>
        <v>0</v>
      </c>
      <c r="E63" s="141"/>
      <c r="F63" s="137">
        <f t="shared" si="5"/>
        <v>0</v>
      </c>
      <c r="G63" s="88" t="str">
        <f t="shared" si="4"/>
        <v>N</v>
      </c>
      <c r="J63" s="88">
        <f t="shared" si="6"/>
      </c>
    </row>
    <row r="64" spans="1:10" ht="12.75">
      <c r="A64" s="58" t="str">
        <f>BPU_LOT1!A64</f>
        <v>T FP 02 001 00</v>
      </c>
      <c r="B64" s="133" t="str">
        <f>BPU_LOT1!B64</f>
        <v>COMPLEXITE 0</v>
      </c>
      <c r="C64" s="90">
        <f>BPU_LOT1!C64</f>
        <v>0</v>
      </c>
      <c r="D64" s="142">
        <f>BPU_LOT1!D64</f>
        <v>0</v>
      </c>
      <c r="E64" s="141"/>
      <c r="F64" s="137">
        <f t="shared" si="5"/>
        <v>0</v>
      </c>
      <c r="G64" s="88" t="str">
        <f t="shared" si="4"/>
        <v>N</v>
      </c>
      <c r="J64" s="88">
        <f t="shared" si="6"/>
      </c>
    </row>
    <row r="65" spans="1:10" ht="12.75">
      <c r="A65" s="58" t="str">
        <f>BPU_LOT1!A65</f>
        <v>T FP 02 001 01</v>
      </c>
      <c r="B65" s="133" t="str">
        <f>BPU_LOT1!B65</f>
        <v>Mission de faisabilité (article 2 CCTP)</v>
      </c>
      <c r="C65" s="90" t="str">
        <f>BPU_LOT1!C65</f>
        <v>u</v>
      </c>
      <c r="D65" s="142">
        <f>BPU_LOT1!D65</f>
        <v>0</v>
      </c>
      <c r="E65" s="141">
        <v>2</v>
      </c>
      <c r="F65" s="137">
        <f t="shared" si="5"/>
        <v>0</v>
      </c>
      <c r="G65" s="88" t="str">
        <f t="shared" si="4"/>
        <v>O</v>
      </c>
      <c r="J65" s="88">
        <f t="shared" si="6"/>
      </c>
    </row>
    <row r="66" spans="1:10" ht="12.75">
      <c r="A66" s="58" t="str">
        <f>BPU_LOT1!A66</f>
        <v>T FP 02 001 02</v>
      </c>
      <c r="B66" s="133" t="str">
        <f>BPU_LOT1!B66</f>
        <v>Mission de programmation (article 3 CCTP)</v>
      </c>
      <c r="C66" s="90" t="str">
        <f>BPU_LOT1!C66</f>
        <v>u</v>
      </c>
      <c r="D66" s="142">
        <f>BPU_LOT1!D66</f>
        <v>0</v>
      </c>
      <c r="E66" s="141">
        <v>2</v>
      </c>
      <c r="F66" s="137">
        <f t="shared" si="5"/>
        <v>0</v>
      </c>
      <c r="G66" s="88" t="str">
        <f t="shared" si="4"/>
        <v>O</v>
      </c>
      <c r="J66" s="88">
        <f t="shared" si="6"/>
      </c>
    </row>
    <row r="67" spans="1:10" ht="12.75">
      <c r="A67" s="58">
        <f>BPU_LOT1!A67</f>
        <v>0</v>
      </c>
      <c r="B67" s="133">
        <f>BPU_LOT1!B67</f>
        <v>0</v>
      </c>
      <c r="C67" s="90">
        <f>BPU_LOT1!C67</f>
        <v>0</v>
      </c>
      <c r="D67" s="142">
        <f>BPU_LOT1!D67</f>
        <v>0</v>
      </c>
      <c r="E67" s="141"/>
      <c r="F67" s="137">
        <f t="shared" si="5"/>
        <v>0</v>
      </c>
      <c r="G67" s="88" t="str">
        <f t="shared" si="4"/>
        <v>N</v>
      </c>
      <c r="H67" s="145"/>
      <c r="I67" s="145"/>
      <c r="J67" s="88">
        <f t="shared" si="6"/>
      </c>
    </row>
    <row r="68" spans="1:10" ht="12.75">
      <c r="A68" s="58" t="str">
        <f>BPU_LOT1!A68</f>
        <v>T FP 02 002 00</v>
      </c>
      <c r="B68" s="133" t="str">
        <f>BPU_LOT1!B68</f>
        <v>COMPLEXITE 1</v>
      </c>
      <c r="C68" s="90">
        <f>BPU_LOT1!C68</f>
        <v>0</v>
      </c>
      <c r="D68" s="142">
        <f>BPU_LOT1!D68</f>
        <v>0</v>
      </c>
      <c r="E68" s="141"/>
      <c r="F68" s="137">
        <f t="shared" si="5"/>
        <v>0</v>
      </c>
      <c r="G68" s="88" t="str">
        <f t="shared" si="4"/>
        <v>N</v>
      </c>
      <c r="J68" s="88">
        <f t="shared" si="6"/>
      </c>
    </row>
    <row r="69" spans="1:10" ht="12.75">
      <c r="A69" s="58" t="str">
        <f>BPU_LOT1!A69</f>
        <v>T FP 02 002 01</v>
      </c>
      <c r="B69" s="133" t="str">
        <f>BPU_LOT1!B69</f>
        <v>Mission de faisabilité (article 2 CCTP)</v>
      </c>
      <c r="C69" s="90" t="str">
        <f>BPU_LOT1!C69</f>
        <v>u</v>
      </c>
      <c r="D69" s="142">
        <f>BPU_LOT1!D69</f>
        <v>0</v>
      </c>
      <c r="E69" s="141">
        <v>2</v>
      </c>
      <c r="F69" s="137">
        <f t="shared" si="5"/>
        <v>0</v>
      </c>
      <c r="G69" s="88" t="str">
        <f t="shared" si="4"/>
        <v>O</v>
      </c>
      <c r="J69" s="88">
        <f t="shared" si="6"/>
      </c>
    </row>
    <row r="70" spans="1:10" ht="12.75">
      <c r="A70" s="58" t="str">
        <f>BPU_LOT1!A70</f>
        <v>T FP 02 002 02</v>
      </c>
      <c r="B70" s="133" t="str">
        <f>BPU_LOT1!B70</f>
        <v>Mission de programmation (article 3 CCTP)</v>
      </c>
      <c r="C70" s="90" t="str">
        <f>BPU_LOT1!C70</f>
        <v>u</v>
      </c>
      <c r="D70" s="142">
        <f>BPU_LOT1!D70</f>
        <v>0</v>
      </c>
      <c r="E70" s="141">
        <v>2</v>
      </c>
      <c r="F70" s="137">
        <f t="shared" si="5"/>
        <v>0</v>
      </c>
      <c r="G70" s="88" t="str">
        <f t="shared" si="4"/>
        <v>O</v>
      </c>
      <c r="J70" s="88">
        <f t="shared" si="6"/>
      </c>
    </row>
    <row r="71" spans="1:10" ht="12.75">
      <c r="A71" s="58">
        <f>BPU_LOT1!A71</f>
        <v>0</v>
      </c>
      <c r="B71" s="133">
        <f>BPU_LOT1!B71</f>
        <v>0</v>
      </c>
      <c r="C71" s="90">
        <f>BPU_LOT1!C71</f>
        <v>0</v>
      </c>
      <c r="D71" s="142">
        <f>BPU_LOT1!D71</f>
        <v>0</v>
      </c>
      <c r="E71" s="141"/>
      <c r="F71" s="137">
        <f t="shared" si="5"/>
        <v>0</v>
      </c>
      <c r="G71" s="88" t="str">
        <f t="shared" si="4"/>
        <v>N</v>
      </c>
      <c r="J71" s="88">
        <f t="shared" si="6"/>
      </c>
    </row>
    <row r="72" spans="1:10" ht="12.75">
      <c r="A72" s="58" t="str">
        <f>BPU_LOT1!A72</f>
        <v>T FP 02 003 00</v>
      </c>
      <c r="B72" s="133" t="str">
        <f>BPU_LOT1!B72</f>
        <v>COMPLEXITE 2</v>
      </c>
      <c r="C72" s="90">
        <f>BPU_LOT1!C72</f>
        <v>0</v>
      </c>
      <c r="D72" s="142">
        <f>BPU_LOT1!D72</f>
        <v>0</v>
      </c>
      <c r="E72" s="141"/>
      <c r="F72" s="137">
        <f t="shared" si="5"/>
        <v>0</v>
      </c>
      <c r="G72" s="88" t="str">
        <f t="shared" si="4"/>
        <v>N</v>
      </c>
      <c r="J72" s="88">
        <f t="shared" si="6"/>
      </c>
    </row>
    <row r="73" spans="1:10" ht="12.75">
      <c r="A73" s="58" t="str">
        <f>BPU_LOT1!A73</f>
        <v>T FP 02 003 01</v>
      </c>
      <c r="B73" s="133" t="str">
        <f>BPU_LOT1!B73</f>
        <v>Mission de faisabilité (article 2 CCTP)</v>
      </c>
      <c r="C73" s="146" t="str">
        <f>BPU_LOT1!C73</f>
        <v>u</v>
      </c>
      <c r="D73" s="142">
        <f>BPU_LOT1!D73</f>
        <v>0</v>
      </c>
      <c r="E73" s="141">
        <v>3</v>
      </c>
      <c r="F73" s="137">
        <f t="shared" si="5"/>
        <v>0</v>
      </c>
      <c r="G73" s="88" t="str">
        <f t="shared" si="4"/>
        <v>O</v>
      </c>
      <c r="J73" s="88">
        <f t="shared" si="6"/>
      </c>
    </row>
    <row r="74" spans="1:10" ht="12.75">
      <c r="A74" s="58" t="str">
        <f>BPU_LOT1!A74</f>
        <v>T FP 02 003 02</v>
      </c>
      <c r="B74" s="133" t="str">
        <f>BPU_LOT1!B74</f>
        <v>Mission de programmation (article 3 CCTP)</v>
      </c>
      <c r="C74" s="146" t="str">
        <f>BPU_LOT1!C74</f>
        <v>u</v>
      </c>
      <c r="D74" s="142">
        <f>BPU_LOT1!D74</f>
        <v>0</v>
      </c>
      <c r="E74" s="141">
        <v>3</v>
      </c>
      <c r="F74" s="137">
        <f t="shared" si="5"/>
        <v>0</v>
      </c>
      <c r="G74" s="88" t="str">
        <f t="shared" si="4"/>
        <v>O</v>
      </c>
      <c r="H74" s="145"/>
      <c r="I74" s="145"/>
      <c r="J74" s="88">
        <f t="shared" si="6"/>
      </c>
    </row>
    <row r="75" spans="1:10" ht="12.75">
      <c r="A75" s="58">
        <f>BPU_LOT1!A75</f>
        <v>0</v>
      </c>
      <c r="B75" s="128">
        <f>BPU_LOT1!B75</f>
        <v>0</v>
      </c>
      <c r="C75" s="58">
        <f>BPU_LOT1!C75</f>
        <v>0</v>
      </c>
      <c r="D75" s="144">
        <f>BPU_LOT1!D75</f>
        <v>0</v>
      </c>
      <c r="E75" s="141"/>
      <c r="F75" s="137">
        <f t="shared" si="5"/>
        <v>0</v>
      </c>
      <c r="G75" s="88" t="str">
        <f t="shared" si="4"/>
        <v>N</v>
      </c>
      <c r="H75" s="145"/>
      <c r="I75" s="145"/>
      <c r="J75" s="88">
        <f t="shared" si="6"/>
      </c>
    </row>
    <row r="76" spans="1:10" ht="12.75">
      <c r="A76" s="58" t="str">
        <f>BPU_LOT1!A76</f>
        <v>T FP 02 004 00</v>
      </c>
      <c r="B76" s="128" t="str">
        <f>BPU_LOT1!B76</f>
        <v>COMPLEXITE 3</v>
      </c>
      <c r="C76" s="134">
        <f>BPU_LOT1!C76</f>
        <v>0</v>
      </c>
      <c r="D76" s="144">
        <f>BPU_LOT1!D76</f>
        <v>0</v>
      </c>
      <c r="E76" s="141"/>
      <c r="F76" s="137">
        <f t="shared" si="5"/>
        <v>0</v>
      </c>
      <c r="G76" s="88" t="str">
        <f t="shared" si="4"/>
        <v>N</v>
      </c>
      <c r="H76" s="145"/>
      <c r="I76" s="145"/>
      <c r="J76" s="88">
        <f t="shared" si="6"/>
      </c>
    </row>
    <row r="77" spans="1:10" ht="12.75">
      <c r="A77" s="58" t="str">
        <f>BPU_LOT1!A77</f>
        <v>T FP 02 004 01</v>
      </c>
      <c r="B77" s="128" t="str">
        <f>BPU_LOT1!B77</f>
        <v>Mission de faisabilité (article 2 CCTP)</v>
      </c>
      <c r="C77" s="58" t="str">
        <f>BPU_LOT1!C77</f>
        <v>u</v>
      </c>
      <c r="D77" s="144">
        <f>BPU_LOT1!D77</f>
        <v>0</v>
      </c>
      <c r="E77" s="141">
        <v>2</v>
      </c>
      <c r="F77" s="137">
        <f t="shared" si="5"/>
        <v>0</v>
      </c>
      <c r="G77" s="88" t="str">
        <f t="shared" si="4"/>
        <v>O</v>
      </c>
      <c r="H77" s="145"/>
      <c r="I77" s="145"/>
      <c r="J77" s="88">
        <f t="shared" si="6"/>
      </c>
    </row>
    <row r="78" spans="1:10" ht="12.75">
      <c r="A78" s="58" t="str">
        <f>BPU_LOT1!A78</f>
        <v>T FP 02 004 02</v>
      </c>
      <c r="B78" s="128" t="str">
        <f>BPU_LOT1!B78</f>
        <v>Mission de programmation (article 3 CCTP)</v>
      </c>
      <c r="C78" s="58" t="str">
        <f>BPU_LOT1!C78</f>
        <v>u</v>
      </c>
      <c r="D78" s="144">
        <f>BPU_LOT1!D78</f>
        <v>0</v>
      </c>
      <c r="E78" s="141">
        <v>2</v>
      </c>
      <c r="F78" s="137">
        <f t="shared" si="5"/>
        <v>0</v>
      </c>
      <c r="G78" s="88" t="str">
        <f t="shared" si="4"/>
        <v>O</v>
      </c>
      <c r="H78" s="145"/>
      <c r="I78" s="145"/>
      <c r="J78" s="88">
        <f t="shared" si="6"/>
      </c>
    </row>
    <row r="79" spans="1:10" ht="12.75">
      <c r="A79" s="123">
        <f>BPU_LOT1!A79</f>
        <v>0</v>
      </c>
      <c r="B79" s="147">
        <f>BPU_LOT1!B79</f>
        <v>0</v>
      </c>
      <c r="C79" s="123">
        <f>BPU_LOT1!C79</f>
        <v>0</v>
      </c>
      <c r="D79" s="148">
        <f>BPU_LOT1!D79</f>
        <v>0</v>
      </c>
      <c r="E79" s="149"/>
      <c r="F79" s="137">
        <f t="shared" si="5"/>
        <v>0</v>
      </c>
      <c r="G79" s="88" t="str">
        <f t="shared" si="4"/>
        <v>N</v>
      </c>
      <c r="H79" s="145"/>
      <c r="I79" s="145"/>
      <c r="J79" s="88">
        <f t="shared" si="6"/>
      </c>
    </row>
    <row r="80" spans="1:9" ht="12.75">
      <c r="A80" s="150" t="str">
        <f>"T 00 00 ST"&amp;MID(TEXT(I80,"000"),1,1)&amp;" "&amp;MID(TEXT(I80,"000"),2,2)</f>
        <v>T 00 00 ST0 01</v>
      </c>
      <c r="B80" s="151" t="str">
        <f>"Sous total "&amp;FIXED(I80,0)</f>
        <v>Sous total 1</v>
      </c>
      <c r="C80" s="152"/>
      <c r="D80" s="153"/>
      <c r="E80" s="154"/>
      <c r="F80" s="155">
        <f>SUM(F45:F79)</f>
        <v>0</v>
      </c>
      <c r="G80" s="88" t="s">
        <v>60</v>
      </c>
      <c r="H80" s="145">
        <f>COUNTA(G41:G80)</f>
        <v>40</v>
      </c>
      <c r="I80" s="156">
        <v>1</v>
      </c>
    </row>
    <row r="81" spans="1:10" ht="12.75">
      <c r="A81" s="58">
        <f>BPU_LOT1!A81</f>
        <v>0</v>
      </c>
      <c r="B81" s="128">
        <f>BPU_LOT1!B81</f>
        <v>0</v>
      </c>
      <c r="C81" s="129">
        <f>BPU_LOT1!C81</f>
        <v>0</v>
      </c>
      <c r="D81" s="157">
        <f>BPU_LOT1!D81</f>
        <v>0</v>
      </c>
      <c r="E81" s="131"/>
      <c r="F81" s="132"/>
      <c r="G81" s="88" t="str">
        <f aca="true" t="shared" si="7" ref="G81:G116">IF(ISTEXT(C81),"O","N")</f>
        <v>N</v>
      </c>
      <c r="H81" s="127"/>
      <c r="I81" s="127"/>
      <c r="J81" s="88">
        <f aca="true" t="shared" si="8" ref="J81:J116">IF(G81="O",IF(E81=0,"Quantitée et article décalé",""),IF(ISBLANK(E81),"","Quantité et article décalé"))</f>
      </c>
    </row>
    <row r="82" spans="1:10" ht="12.75">
      <c r="A82" s="58" t="str">
        <f>BPU_LOT1!A82</f>
        <v>T FP 03 000 00</v>
      </c>
      <c r="B82" s="133" t="str">
        <f>BPU_LOT1!B82</f>
        <v>CLASSE 3 (opération comprise entre 400 000€ et 1 000 000€ HT)</v>
      </c>
      <c r="C82" s="134">
        <f>BPU_LOT1!C82</f>
        <v>0</v>
      </c>
      <c r="D82" s="158">
        <f>BPU_LOT1!D82</f>
        <v>0</v>
      </c>
      <c r="E82" s="136"/>
      <c r="F82" s="137">
        <f aca="true" t="shared" si="9" ref="F82:F116">D82*E82</f>
        <v>0</v>
      </c>
      <c r="G82" s="88" t="str">
        <f t="shared" si="7"/>
        <v>N</v>
      </c>
      <c r="H82" s="127"/>
      <c r="I82" s="127"/>
      <c r="J82" s="88">
        <f t="shared" si="8"/>
      </c>
    </row>
    <row r="83" spans="1:10" ht="12.75">
      <c r="A83" s="139" t="str">
        <f>BPU_LOT1!A83</f>
        <v>T FP 03 001 00</v>
      </c>
      <c r="B83" s="133" t="str">
        <f>BPU_LOT1!B83</f>
        <v>COMPLEXITE 0</v>
      </c>
      <c r="C83" s="58">
        <f>BPU_LOT1!C83</f>
        <v>0</v>
      </c>
      <c r="D83" s="142">
        <f>BPU_LOT1!D83</f>
        <v>0</v>
      </c>
      <c r="E83" s="141"/>
      <c r="F83" s="137">
        <f t="shared" si="9"/>
        <v>0</v>
      </c>
      <c r="G83" s="88" t="str">
        <f t="shared" si="7"/>
        <v>N</v>
      </c>
      <c r="J83" s="88">
        <f t="shared" si="8"/>
      </c>
    </row>
    <row r="84" spans="1:10" ht="12.75">
      <c r="A84" s="139" t="str">
        <f>BPU_LOT1!A84</f>
        <v>T FP 03 001 01</v>
      </c>
      <c r="B84" s="133" t="str">
        <f>BPU_LOT1!B84</f>
        <v>Mission de faisabilité (article 2 CCTP)</v>
      </c>
      <c r="C84" s="58" t="str">
        <f>BPU_LOT1!C84</f>
        <v>u</v>
      </c>
      <c r="D84" s="142">
        <f>BPU_LOT1!D84</f>
        <v>0</v>
      </c>
      <c r="E84" s="141">
        <v>2</v>
      </c>
      <c r="F84" s="137">
        <f t="shared" si="9"/>
        <v>0</v>
      </c>
      <c r="G84" s="88" t="str">
        <f t="shared" si="7"/>
        <v>O</v>
      </c>
      <c r="J84" s="88">
        <f t="shared" si="8"/>
      </c>
    </row>
    <row r="85" spans="1:10" ht="12.75">
      <c r="A85" s="139" t="str">
        <f>BPU_LOT1!A85</f>
        <v>T FP 03 001 02</v>
      </c>
      <c r="B85" s="133" t="str">
        <f>BPU_LOT1!B85</f>
        <v>Mission de programmation (article 3 CCTP)</v>
      </c>
      <c r="C85" s="58" t="str">
        <f>BPU_LOT1!C85</f>
        <v>u</v>
      </c>
      <c r="D85" s="142">
        <f>BPU_LOT1!D85</f>
        <v>0</v>
      </c>
      <c r="E85" s="141">
        <v>2</v>
      </c>
      <c r="F85" s="137">
        <f t="shared" si="9"/>
        <v>0</v>
      </c>
      <c r="G85" s="88" t="str">
        <f t="shared" si="7"/>
        <v>O</v>
      </c>
      <c r="J85" s="88">
        <f t="shared" si="8"/>
      </c>
    </row>
    <row r="86" spans="1:10" ht="12.75">
      <c r="A86" s="139">
        <f>BPU_LOT1!A86</f>
        <v>0</v>
      </c>
      <c r="B86" s="133">
        <f>BPU_LOT1!B86</f>
        <v>0</v>
      </c>
      <c r="C86" s="58">
        <f>BPU_LOT1!C86</f>
        <v>0</v>
      </c>
      <c r="D86" s="142">
        <f>BPU_LOT1!D86</f>
        <v>0</v>
      </c>
      <c r="E86" s="141"/>
      <c r="F86" s="137">
        <f t="shared" si="9"/>
        <v>0</v>
      </c>
      <c r="G86" s="88" t="str">
        <f t="shared" si="7"/>
        <v>N</v>
      </c>
      <c r="H86" s="159"/>
      <c r="J86" s="88">
        <f t="shared" si="8"/>
      </c>
    </row>
    <row r="87" spans="1:10" ht="12.75">
      <c r="A87" s="139" t="str">
        <f>BPU_LOT1!A87</f>
        <v>T FP 03 002 00</v>
      </c>
      <c r="B87" s="133" t="str">
        <f>BPU_LOT1!B87</f>
        <v>COMPLEXITE 1</v>
      </c>
      <c r="C87" s="58">
        <f>BPU_LOT1!C87</f>
        <v>0</v>
      </c>
      <c r="D87" s="142">
        <f>BPU_LOT1!D87</f>
        <v>0</v>
      </c>
      <c r="E87" s="141"/>
      <c r="F87" s="137">
        <f t="shared" si="9"/>
        <v>0</v>
      </c>
      <c r="G87" s="88" t="str">
        <f t="shared" si="7"/>
        <v>N</v>
      </c>
      <c r="J87" s="88">
        <f t="shared" si="8"/>
      </c>
    </row>
    <row r="88" spans="1:10" ht="12.75">
      <c r="A88" s="139" t="str">
        <f>BPU_LOT1!A88</f>
        <v>T FP 03 002 01</v>
      </c>
      <c r="B88" s="133" t="str">
        <f>BPU_LOT1!B88</f>
        <v>Mission de faisabilité (article 2 CCTP)</v>
      </c>
      <c r="C88" s="58" t="str">
        <f>BPU_LOT1!C88</f>
        <v>u</v>
      </c>
      <c r="D88" s="142">
        <f>BPU_LOT1!D88</f>
        <v>0</v>
      </c>
      <c r="E88" s="141">
        <v>1</v>
      </c>
      <c r="F88" s="137">
        <f t="shared" si="9"/>
        <v>0</v>
      </c>
      <c r="G88" s="88" t="str">
        <f t="shared" si="7"/>
        <v>O</v>
      </c>
      <c r="J88" s="88">
        <f t="shared" si="8"/>
      </c>
    </row>
    <row r="89" spans="1:10" ht="12.75">
      <c r="A89" s="139" t="str">
        <f>BPU_LOT1!A89</f>
        <v>T FP 03 002 02</v>
      </c>
      <c r="B89" s="128" t="str">
        <f>BPU_LOT1!B89</f>
        <v>Mission de programmation (article 3 CCTP)</v>
      </c>
      <c r="C89" s="134" t="str">
        <f>BPU_LOT1!C89</f>
        <v>u</v>
      </c>
      <c r="D89" s="143">
        <f>BPU_LOT1!D89</f>
        <v>0</v>
      </c>
      <c r="E89" s="141">
        <v>1</v>
      </c>
      <c r="F89" s="137">
        <f t="shared" si="9"/>
        <v>0</v>
      </c>
      <c r="G89" s="88" t="str">
        <f t="shared" si="7"/>
        <v>O</v>
      </c>
      <c r="J89" s="88">
        <f t="shared" si="8"/>
      </c>
    </row>
    <row r="90" spans="1:10" ht="12.75">
      <c r="A90" s="58">
        <f>BPU_LOT1!A90</f>
        <v>0</v>
      </c>
      <c r="B90" s="133">
        <f>BPU_LOT1!B90</f>
        <v>0</v>
      </c>
      <c r="C90" s="58">
        <f>BPU_LOT1!C90</f>
        <v>0</v>
      </c>
      <c r="D90" s="144">
        <f>BPU_LOT1!D90</f>
        <v>0</v>
      </c>
      <c r="E90" s="141"/>
      <c r="F90" s="137">
        <f t="shared" si="9"/>
        <v>0</v>
      </c>
      <c r="G90" s="88" t="str">
        <f t="shared" si="7"/>
        <v>N</v>
      </c>
      <c r="J90" s="88">
        <f t="shared" si="8"/>
      </c>
    </row>
    <row r="91" spans="1:10" ht="12.75">
      <c r="A91" s="58" t="str">
        <f>BPU_LOT1!A91</f>
        <v>T FP 03 003 00</v>
      </c>
      <c r="B91" s="133" t="str">
        <f>BPU_LOT1!B91</f>
        <v>COMPLEXITE 2</v>
      </c>
      <c r="C91" s="58">
        <f>BPU_LOT1!C91</f>
        <v>0</v>
      </c>
      <c r="D91" s="144">
        <f>BPU_LOT1!D91</f>
        <v>0</v>
      </c>
      <c r="E91" s="141"/>
      <c r="F91" s="137">
        <f t="shared" si="9"/>
        <v>0</v>
      </c>
      <c r="G91" s="88" t="str">
        <f t="shared" si="7"/>
        <v>N</v>
      </c>
      <c r="J91" s="88">
        <f t="shared" si="8"/>
      </c>
    </row>
    <row r="92" spans="1:10" ht="12.75">
      <c r="A92" s="58" t="str">
        <f>BPU_LOT1!A92</f>
        <v>T FP 03 003 01</v>
      </c>
      <c r="B92" s="133" t="str">
        <f>BPU_LOT1!B92</f>
        <v>Mission de faisabilité (article 2 CCTP)</v>
      </c>
      <c r="C92" s="58" t="str">
        <f>BPU_LOT1!C92</f>
        <v>u</v>
      </c>
      <c r="D92" s="144">
        <f>BPU_LOT1!D92</f>
        <v>0</v>
      </c>
      <c r="E92" s="141">
        <v>2</v>
      </c>
      <c r="F92" s="137">
        <f t="shared" si="9"/>
        <v>0</v>
      </c>
      <c r="G92" s="88" t="str">
        <f t="shared" si="7"/>
        <v>O</v>
      </c>
      <c r="J92" s="88">
        <f t="shared" si="8"/>
      </c>
    </row>
    <row r="93" spans="1:10" ht="12.75">
      <c r="A93" s="58" t="str">
        <f>BPU_LOT1!A93</f>
        <v>T FP 03 003 02</v>
      </c>
      <c r="B93" s="128" t="str">
        <f>BPU_LOT1!B93</f>
        <v>Mission de programmation (article 3 CCTP)</v>
      </c>
      <c r="C93" s="134" t="str">
        <f>BPU_LOT1!C93</f>
        <v>u</v>
      </c>
      <c r="D93" s="144">
        <f>BPU_LOT1!D93</f>
        <v>0</v>
      </c>
      <c r="E93" s="141">
        <v>2</v>
      </c>
      <c r="F93" s="137">
        <f t="shared" si="9"/>
        <v>0</v>
      </c>
      <c r="G93" s="88" t="str">
        <f t="shared" si="7"/>
        <v>O</v>
      </c>
      <c r="J93" s="88">
        <f t="shared" si="8"/>
      </c>
    </row>
    <row r="94" spans="1:10" ht="12.75">
      <c r="A94" s="58">
        <f>BPU_LOT1!A94</f>
        <v>0</v>
      </c>
      <c r="B94" s="133">
        <f>BPU_LOT1!B94</f>
        <v>0</v>
      </c>
      <c r="C94" s="90">
        <f>BPU_LOT1!C94</f>
        <v>0</v>
      </c>
      <c r="D94" s="142">
        <f>BPU_LOT1!D94</f>
        <v>0</v>
      </c>
      <c r="E94" s="141"/>
      <c r="F94" s="137">
        <f t="shared" si="9"/>
        <v>0</v>
      </c>
      <c r="G94" s="88" t="str">
        <f t="shared" si="7"/>
        <v>N</v>
      </c>
      <c r="J94" s="88">
        <f t="shared" si="8"/>
      </c>
    </row>
    <row r="95" spans="1:10" ht="12.75">
      <c r="A95" s="58" t="str">
        <f>BPU_LOT1!A95</f>
        <v>T FP 03 004 00</v>
      </c>
      <c r="B95" s="133" t="str">
        <f>BPU_LOT1!B95</f>
        <v>COMPLEXITE 3</v>
      </c>
      <c r="C95" s="90">
        <f>BPU_LOT1!C95</f>
        <v>0</v>
      </c>
      <c r="D95" s="142">
        <f>BPU_LOT1!D95</f>
        <v>0</v>
      </c>
      <c r="E95" s="141"/>
      <c r="F95" s="137">
        <f t="shared" si="9"/>
        <v>0</v>
      </c>
      <c r="G95" s="88" t="str">
        <f t="shared" si="7"/>
        <v>N</v>
      </c>
      <c r="H95" s="160"/>
      <c r="I95" s="160"/>
      <c r="J95" s="88">
        <f t="shared" si="8"/>
      </c>
    </row>
    <row r="96" spans="1:10" ht="12.75">
      <c r="A96" s="58" t="str">
        <f>BPU_LOT1!A96</f>
        <v>T FP 03 004 01</v>
      </c>
      <c r="B96" s="133" t="str">
        <f>BPU_LOT1!B96</f>
        <v>Mission de faisabilité (article 2 CCTP)</v>
      </c>
      <c r="C96" s="90" t="str">
        <f>BPU_LOT1!C96</f>
        <v>u</v>
      </c>
      <c r="D96" s="142">
        <f>BPU_LOT1!D96</f>
        <v>0</v>
      </c>
      <c r="E96" s="141">
        <v>1</v>
      </c>
      <c r="F96" s="137">
        <f t="shared" si="9"/>
        <v>0</v>
      </c>
      <c r="G96" s="88" t="str">
        <f t="shared" si="7"/>
        <v>O</v>
      </c>
      <c r="H96" s="138"/>
      <c r="I96" s="138"/>
      <c r="J96" s="88">
        <f t="shared" si="8"/>
      </c>
    </row>
    <row r="97" spans="1:10" ht="12.75">
      <c r="A97" s="58" t="str">
        <f>BPU_LOT1!A97</f>
        <v>T FP 03 004 02</v>
      </c>
      <c r="B97" s="133" t="str">
        <f>BPU_LOT1!B97</f>
        <v>Mission de programmation (article 3 CCTP)</v>
      </c>
      <c r="C97" s="90" t="str">
        <f>BPU_LOT1!C97</f>
        <v>u</v>
      </c>
      <c r="D97" s="142">
        <f>BPU_LOT1!D97</f>
        <v>0</v>
      </c>
      <c r="E97" s="141">
        <v>1</v>
      </c>
      <c r="F97" s="137">
        <f t="shared" si="9"/>
        <v>0</v>
      </c>
      <c r="G97" s="88" t="str">
        <f t="shared" si="7"/>
        <v>O</v>
      </c>
      <c r="J97" s="88">
        <f t="shared" si="8"/>
      </c>
    </row>
    <row r="98" spans="1:10" ht="12.75">
      <c r="A98" s="58">
        <f>BPU_LOT1!A98</f>
        <v>0</v>
      </c>
      <c r="B98" s="133">
        <f>BPU_LOT1!B98</f>
        <v>0</v>
      </c>
      <c r="C98" s="90">
        <f>BPU_LOT1!C98</f>
        <v>0</v>
      </c>
      <c r="D98" s="142">
        <f>BPU_LOT1!D98</f>
        <v>0</v>
      </c>
      <c r="E98" s="141"/>
      <c r="F98" s="137">
        <f t="shared" si="9"/>
        <v>0</v>
      </c>
      <c r="G98" s="88" t="str">
        <f t="shared" si="7"/>
        <v>N</v>
      </c>
      <c r="J98" s="88">
        <f t="shared" si="8"/>
      </c>
    </row>
    <row r="99" spans="1:10" ht="12.75">
      <c r="A99" s="58">
        <f>BPU_LOT1!A99</f>
        <v>0</v>
      </c>
      <c r="B99" s="133">
        <f>BPU_LOT1!B99</f>
        <v>0</v>
      </c>
      <c r="C99" s="90">
        <f>BPU_LOT1!C99</f>
        <v>0</v>
      </c>
      <c r="D99" s="142">
        <f>BPU_LOT1!D99</f>
        <v>0</v>
      </c>
      <c r="E99" s="141"/>
      <c r="F99" s="137">
        <f t="shared" si="9"/>
        <v>0</v>
      </c>
      <c r="G99" s="88" t="str">
        <f t="shared" si="7"/>
        <v>N</v>
      </c>
      <c r="J99" s="88">
        <f t="shared" si="8"/>
      </c>
    </row>
    <row r="100" spans="1:10" ht="12.75">
      <c r="A100" s="58" t="str">
        <f>BPU_LOT1!A100</f>
        <v>T FP 04 000 00</v>
      </c>
      <c r="B100" s="133" t="str">
        <f>BPU_LOT1!B100</f>
        <v>CLASSE 4 (opération comprise entre 1 000 000€ et 3 000 000€ HT)</v>
      </c>
      <c r="C100" s="90">
        <f>BPU_LOT1!C100</f>
        <v>0</v>
      </c>
      <c r="D100" s="142">
        <f>BPU_LOT1!D100</f>
        <v>0</v>
      </c>
      <c r="E100" s="141"/>
      <c r="F100" s="137">
        <f t="shared" si="9"/>
        <v>0</v>
      </c>
      <c r="G100" s="88" t="str">
        <f t="shared" si="7"/>
        <v>N</v>
      </c>
      <c r="J100" s="88">
        <f t="shared" si="8"/>
      </c>
    </row>
    <row r="101" spans="1:10" ht="12.75">
      <c r="A101" s="58" t="str">
        <f>BPU_LOT1!A101</f>
        <v>T FP 04 001 00</v>
      </c>
      <c r="B101" s="133" t="str">
        <f>BPU_LOT1!B101</f>
        <v>COMPLEXITE 0</v>
      </c>
      <c r="C101" s="90">
        <f>BPU_LOT1!C101</f>
        <v>0</v>
      </c>
      <c r="D101" s="142">
        <f>BPU_LOT1!D101</f>
        <v>0</v>
      </c>
      <c r="E101" s="141"/>
      <c r="F101" s="137">
        <f t="shared" si="9"/>
        <v>0</v>
      </c>
      <c r="G101" s="88" t="str">
        <f t="shared" si="7"/>
        <v>N</v>
      </c>
      <c r="J101" s="88">
        <f t="shared" si="8"/>
      </c>
    </row>
    <row r="102" spans="1:10" ht="12.75">
      <c r="A102" s="58" t="str">
        <f>BPU_LOT1!A102</f>
        <v>T FP 04 001 01</v>
      </c>
      <c r="B102" s="133" t="str">
        <f>BPU_LOT1!B102</f>
        <v>Mission de faisabilité (article 2 CCTP)</v>
      </c>
      <c r="C102" s="90" t="str">
        <f>BPU_LOT1!C102</f>
        <v>u</v>
      </c>
      <c r="D102" s="142">
        <f>BPU_LOT1!D102</f>
        <v>0</v>
      </c>
      <c r="E102" s="141">
        <v>2</v>
      </c>
      <c r="F102" s="137">
        <f t="shared" si="9"/>
        <v>0</v>
      </c>
      <c r="G102" s="88" t="str">
        <f t="shared" si="7"/>
        <v>O</v>
      </c>
      <c r="J102" s="88">
        <f t="shared" si="8"/>
      </c>
    </row>
    <row r="103" spans="1:10" ht="12.75">
      <c r="A103" s="58" t="str">
        <f>BPU_LOT1!A103</f>
        <v>T FP 04 001 02</v>
      </c>
      <c r="B103" s="133" t="str">
        <f>BPU_LOT1!B103</f>
        <v>Mission de programmation (article 3 CCTP)</v>
      </c>
      <c r="C103" s="90" t="str">
        <f>BPU_LOT1!C103</f>
        <v>u</v>
      </c>
      <c r="D103" s="142">
        <f>BPU_LOT1!D103</f>
        <v>0</v>
      </c>
      <c r="E103" s="141">
        <v>2</v>
      </c>
      <c r="F103" s="137">
        <f t="shared" si="9"/>
        <v>0</v>
      </c>
      <c r="G103" s="88" t="str">
        <f t="shared" si="7"/>
        <v>O</v>
      </c>
      <c r="J103" s="88">
        <f t="shared" si="8"/>
      </c>
    </row>
    <row r="104" spans="1:10" ht="12.75">
      <c r="A104" s="58">
        <f>BPU_LOT1!A104</f>
        <v>0</v>
      </c>
      <c r="B104" s="133">
        <f>BPU_LOT1!B104</f>
        <v>0</v>
      </c>
      <c r="C104" s="90">
        <f>BPU_LOT1!C104</f>
        <v>0</v>
      </c>
      <c r="D104" s="142">
        <f>BPU_LOT1!D104</f>
        <v>0</v>
      </c>
      <c r="E104" s="141"/>
      <c r="F104" s="137">
        <f t="shared" si="9"/>
        <v>0</v>
      </c>
      <c r="G104" s="88" t="str">
        <f t="shared" si="7"/>
        <v>N</v>
      </c>
      <c r="J104" s="88">
        <f t="shared" si="8"/>
      </c>
    </row>
    <row r="105" spans="1:10" ht="12.75">
      <c r="A105" s="58" t="str">
        <f>BPU_LOT1!A105</f>
        <v>T FP 04 002 00</v>
      </c>
      <c r="B105" s="133" t="str">
        <f>BPU_LOT1!B105</f>
        <v>COMPLEXITE 1</v>
      </c>
      <c r="C105" s="90">
        <f>BPU_LOT1!C105</f>
        <v>0</v>
      </c>
      <c r="D105" s="142">
        <f>BPU_LOT1!D105</f>
        <v>0</v>
      </c>
      <c r="E105" s="141"/>
      <c r="F105" s="137">
        <f t="shared" si="9"/>
        <v>0</v>
      </c>
      <c r="G105" s="88" t="str">
        <f t="shared" si="7"/>
        <v>N</v>
      </c>
      <c r="J105" s="88">
        <f t="shared" si="8"/>
      </c>
    </row>
    <row r="106" spans="1:10" ht="12.75">
      <c r="A106" s="58" t="str">
        <f>BPU_LOT1!A106</f>
        <v>T FP 04 002 01</v>
      </c>
      <c r="B106" s="133" t="str">
        <f>BPU_LOT1!B106</f>
        <v>Mission de faisabilité (article 2 CCTP)</v>
      </c>
      <c r="C106" s="90" t="str">
        <f>BPU_LOT1!C106</f>
        <v>u</v>
      </c>
      <c r="D106" s="142">
        <f>BPU_LOT1!D106</f>
        <v>0</v>
      </c>
      <c r="E106" s="141">
        <v>1</v>
      </c>
      <c r="F106" s="137">
        <f t="shared" si="9"/>
        <v>0</v>
      </c>
      <c r="G106" s="88" t="str">
        <f t="shared" si="7"/>
        <v>O</v>
      </c>
      <c r="J106" s="88">
        <f t="shared" si="8"/>
      </c>
    </row>
    <row r="107" spans="1:10" ht="12.75">
      <c r="A107" s="58" t="str">
        <f>BPU_LOT1!A107</f>
        <v>T FP 04 002 02</v>
      </c>
      <c r="B107" s="133" t="str">
        <f>BPU_LOT1!B107</f>
        <v>Mission de programmation (article 3 CCTP)</v>
      </c>
      <c r="C107" s="90" t="str">
        <f>BPU_LOT1!C107</f>
        <v>u</v>
      </c>
      <c r="D107" s="142">
        <f>BPU_LOT1!D107</f>
        <v>0</v>
      </c>
      <c r="E107" s="141">
        <v>1</v>
      </c>
      <c r="F107" s="137">
        <f t="shared" si="9"/>
        <v>0</v>
      </c>
      <c r="G107" s="88" t="str">
        <f t="shared" si="7"/>
        <v>O</v>
      </c>
      <c r="J107" s="88">
        <f t="shared" si="8"/>
      </c>
    </row>
    <row r="108" spans="1:10" ht="12.75">
      <c r="A108" s="58">
        <f>BPU_LOT1!A108</f>
        <v>0</v>
      </c>
      <c r="B108" s="133">
        <f>BPU_LOT1!B108</f>
        <v>0</v>
      </c>
      <c r="C108" s="90">
        <f>BPU_LOT1!C108</f>
        <v>0</v>
      </c>
      <c r="D108" s="142">
        <f>BPU_LOT1!D108</f>
        <v>0</v>
      </c>
      <c r="E108" s="141"/>
      <c r="F108" s="137">
        <f t="shared" si="9"/>
        <v>0</v>
      </c>
      <c r="G108" s="88" t="str">
        <f t="shared" si="7"/>
        <v>N</v>
      </c>
      <c r="J108" s="88">
        <f t="shared" si="8"/>
      </c>
    </row>
    <row r="109" spans="1:10" ht="12.75">
      <c r="A109" s="58" t="str">
        <f>BPU_LOT1!A109</f>
        <v>T FP 04 003 00</v>
      </c>
      <c r="B109" s="133" t="str">
        <f>BPU_LOT1!B109</f>
        <v>COMPLEXITE 2</v>
      </c>
      <c r="C109" s="90">
        <f>BPU_LOT1!C109</f>
        <v>0</v>
      </c>
      <c r="D109" s="142">
        <f>BPU_LOT1!D109</f>
        <v>0</v>
      </c>
      <c r="E109" s="141"/>
      <c r="F109" s="137">
        <f t="shared" si="9"/>
        <v>0</v>
      </c>
      <c r="G109" s="88" t="str">
        <f t="shared" si="7"/>
        <v>N</v>
      </c>
      <c r="J109" s="88">
        <f t="shared" si="8"/>
      </c>
    </row>
    <row r="110" spans="1:10" ht="12.75">
      <c r="A110" s="58" t="str">
        <f>BPU_LOT1!A110</f>
        <v>T FP 04 003 01</v>
      </c>
      <c r="B110" s="133" t="str">
        <f>BPU_LOT1!B110</f>
        <v>Mission de faisabilité (article 2 CCTP)</v>
      </c>
      <c r="C110" s="146" t="str">
        <f>BPU_LOT1!C110</f>
        <v>u</v>
      </c>
      <c r="D110" s="142">
        <f>BPU_LOT1!D110</f>
        <v>0</v>
      </c>
      <c r="E110" s="141">
        <v>2</v>
      </c>
      <c r="F110" s="137">
        <f t="shared" si="9"/>
        <v>0</v>
      </c>
      <c r="G110" s="88" t="str">
        <f t="shared" si="7"/>
        <v>O</v>
      </c>
      <c r="J110" s="88">
        <f t="shared" si="8"/>
      </c>
    </row>
    <row r="111" spans="1:10" ht="12.75">
      <c r="A111" s="58" t="str">
        <f>BPU_LOT1!A111</f>
        <v>T FP 04 003 02</v>
      </c>
      <c r="B111" s="133" t="str">
        <f>BPU_LOT1!B111</f>
        <v>Mission de programmation (article 3 CCTP)</v>
      </c>
      <c r="C111" s="146" t="str">
        <f>BPU_LOT1!C111</f>
        <v>u</v>
      </c>
      <c r="D111" s="142">
        <f>BPU_LOT1!D111</f>
        <v>0</v>
      </c>
      <c r="E111" s="141">
        <v>2</v>
      </c>
      <c r="F111" s="137">
        <f t="shared" si="9"/>
        <v>0</v>
      </c>
      <c r="G111" s="88" t="str">
        <f t="shared" si="7"/>
        <v>O</v>
      </c>
      <c r="J111" s="88">
        <f t="shared" si="8"/>
      </c>
    </row>
    <row r="112" spans="1:10" ht="12.75">
      <c r="A112" s="58">
        <f>BPU_LOT1!A112</f>
        <v>0</v>
      </c>
      <c r="B112" s="128">
        <f>BPU_LOT1!B112</f>
        <v>0</v>
      </c>
      <c r="C112" s="58">
        <f>BPU_LOT1!C112</f>
        <v>0</v>
      </c>
      <c r="D112" s="144">
        <f>BPU_LOT1!D112</f>
        <v>0</v>
      </c>
      <c r="E112" s="141"/>
      <c r="F112" s="137">
        <f t="shared" si="9"/>
        <v>0</v>
      </c>
      <c r="G112" s="88" t="str">
        <f t="shared" si="7"/>
        <v>N</v>
      </c>
      <c r="J112" s="88">
        <f t="shared" si="8"/>
      </c>
    </row>
    <row r="113" spans="1:10" ht="12.75">
      <c r="A113" s="58" t="str">
        <f>BPU_LOT1!A113</f>
        <v>T FP 04 004 00</v>
      </c>
      <c r="B113" s="128" t="str">
        <f>BPU_LOT1!B113</f>
        <v>COMPLEXITE 3</v>
      </c>
      <c r="C113" s="134">
        <f>BPU_LOT1!C113</f>
        <v>0</v>
      </c>
      <c r="D113" s="144">
        <f>BPU_LOT1!D113</f>
        <v>0</v>
      </c>
      <c r="E113" s="141"/>
      <c r="F113" s="137">
        <f t="shared" si="9"/>
        <v>0</v>
      </c>
      <c r="G113" s="88" t="str">
        <f t="shared" si="7"/>
        <v>N</v>
      </c>
      <c r="J113" s="88">
        <f t="shared" si="8"/>
      </c>
    </row>
    <row r="114" spans="1:10" ht="12.75">
      <c r="A114" s="58" t="str">
        <f>BPU_LOT1!A114</f>
        <v>T FP 04 004 01</v>
      </c>
      <c r="B114" s="128" t="str">
        <f>BPU_LOT1!B114</f>
        <v>Mission de faisabilité (article 2 CCTP)</v>
      </c>
      <c r="C114" s="58" t="str">
        <f>BPU_LOT1!C114</f>
        <v>u</v>
      </c>
      <c r="D114" s="144">
        <f>BPU_LOT1!D114</f>
        <v>0</v>
      </c>
      <c r="E114" s="141">
        <v>1</v>
      </c>
      <c r="F114" s="137">
        <f t="shared" si="9"/>
        <v>0</v>
      </c>
      <c r="G114" s="88" t="str">
        <f t="shared" si="7"/>
        <v>O</v>
      </c>
      <c r="J114" s="88">
        <f t="shared" si="8"/>
      </c>
    </row>
    <row r="115" spans="1:10" ht="12.75">
      <c r="A115" s="58" t="str">
        <f>BPU_LOT1!A115</f>
        <v>T FP 04 004 02</v>
      </c>
      <c r="B115" s="128" t="str">
        <f>BPU_LOT1!B115</f>
        <v>Mission de programmation (article 3 CCTP)</v>
      </c>
      <c r="C115" s="58" t="str">
        <f>BPU_LOT1!C115</f>
        <v>u</v>
      </c>
      <c r="D115" s="144">
        <f>BPU_LOT1!D115</f>
        <v>0</v>
      </c>
      <c r="E115" s="141">
        <v>1</v>
      </c>
      <c r="F115" s="137">
        <f t="shared" si="9"/>
        <v>0</v>
      </c>
      <c r="G115" s="88" t="str">
        <f t="shared" si="7"/>
        <v>O</v>
      </c>
      <c r="J115" s="88">
        <f t="shared" si="8"/>
      </c>
    </row>
    <row r="116" spans="1:10" ht="12.75">
      <c r="A116" s="123">
        <f>BPU_LOT1!A116</f>
        <v>0</v>
      </c>
      <c r="B116" s="147">
        <f>BPU_LOT1!B116</f>
        <v>0</v>
      </c>
      <c r="C116" s="123">
        <f>BPU_LOT1!C116</f>
        <v>0</v>
      </c>
      <c r="D116" s="148">
        <f>BPU_LOT1!D116</f>
        <v>0</v>
      </c>
      <c r="E116" s="149"/>
      <c r="F116" s="137">
        <f t="shared" si="9"/>
        <v>0</v>
      </c>
      <c r="G116" s="88" t="str">
        <f t="shared" si="7"/>
        <v>N</v>
      </c>
      <c r="J116" s="88">
        <f t="shared" si="8"/>
      </c>
    </row>
    <row r="117" spans="1:9" ht="12.75">
      <c r="A117" s="150" t="str">
        <f>"T 00 00 ST"&amp;MID(TEXT(I117,"000"),1,1)&amp;" "&amp;MID(TEXT(I117,"000"),2,2)</f>
        <v>T 00 00 ST0 02</v>
      </c>
      <c r="B117" s="151" t="str">
        <f>"Sous total "&amp;FIXED(I117,0)</f>
        <v>Sous total 2</v>
      </c>
      <c r="C117" s="152"/>
      <c r="D117" s="153"/>
      <c r="E117" s="154"/>
      <c r="F117" s="155">
        <f>SUM(F82:F116)</f>
        <v>0</v>
      </c>
      <c r="G117" s="88" t="s">
        <v>60</v>
      </c>
      <c r="H117" s="22">
        <f>COUNTA(G81:G117)</f>
        <v>37</v>
      </c>
      <c r="I117" s="88">
        <f>I80+1</f>
        <v>2</v>
      </c>
    </row>
    <row r="118" spans="1:10" ht="12.75">
      <c r="A118" s="58">
        <f>BPU_LOT1!A118</f>
        <v>0</v>
      </c>
      <c r="B118" s="128">
        <f>BPU_LOT1!B118</f>
        <v>0</v>
      </c>
      <c r="C118" s="129">
        <f>BPU_LOT1!C118</f>
        <v>0</v>
      </c>
      <c r="D118" s="157">
        <f>BPU_LOT1!D118</f>
        <v>0</v>
      </c>
      <c r="E118" s="131"/>
      <c r="F118" s="132"/>
      <c r="G118" s="88" t="str">
        <f aca="true" t="shared" si="10" ref="G118:G153">IF(ISTEXT(C118),"O","N")</f>
        <v>N</v>
      </c>
      <c r="H118" s="145"/>
      <c r="I118" s="145"/>
      <c r="J118" s="88">
        <f aca="true" t="shared" si="11" ref="J118:J153">IF(G118="O",IF(E118=0,"Quantitée et article décalé",""),IF(ISBLANK(E118),"","Quantité et article décalé"))</f>
      </c>
    </row>
    <row r="119" spans="1:10" ht="12.75">
      <c r="A119" s="58" t="str">
        <f>BPU_LOT1!A119</f>
        <v>T FP 99 000 00</v>
      </c>
      <c r="B119" s="133" t="str">
        <f>BPU_LOT1!B119</f>
        <v>Outils de communication</v>
      </c>
      <c r="C119" s="134">
        <f>BPU_LOT1!C119</f>
        <v>0</v>
      </c>
      <c r="D119" s="158">
        <f>BPU_LOT1!D119</f>
        <v>0</v>
      </c>
      <c r="E119" s="136"/>
      <c r="F119" s="137">
        <f aca="true" t="shared" si="12" ref="F119:F153">D119*E119</f>
        <v>0</v>
      </c>
      <c r="G119" s="88" t="str">
        <f t="shared" si="10"/>
        <v>N</v>
      </c>
      <c r="H119" s="145"/>
      <c r="I119" s="145"/>
      <c r="J119" s="88">
        <f t="shared" si="11"/>
      </c>
    </row>
    <row r="120" spans="1:10" ht="12.75">
      <c r="A120" s="139" t="str">
        <f>BPU_LOT1!A120</f>
        <v>T FP 99 001 00</v>
      </c>
      <c r="B120" s="133" t="str">
        <f>BPU_LOT1!B120</f>
        <v>auprès des usagers</v>
      </c>
      <c r="C120" s="58">
        <f>BPU_LOT1!C120</f>
        <v>0</v>
      </c>
      <c r="D120" s="142">
        <f>BPU_LOT1!D120</f>
        <v>0</v>
      </c>
      <c r="E120" s="141"/>
      <c r="F120" s="137">
        <f t="shared" si="12"/>
        <v>0</v>
      </c>
      <c r="G120" s="88" t="str">
        <f t="shared" si="10"/>
        <v>N</v>
      </c>
      <c r="H120" s="145"/>
      <c r="I120" s="145"/>
      <c r="J120" s="88">
        <f t="shared" si="11"/>
      </c>
    </row>
    <row r="121" spans="1:10" ht="12.75">
      <c r="A121" s="139" t="str">
        <f>BPU_LOT1!A121</f>
        <v>T FP 99 001 01</v>
      </c>
      <c r="B121" s="133" t="str">
        <f>BPU_LOT1!B121</f>
        <v>Fourniture d’une maquette visuelle pour la réalisation de panneaux de présentation de l’étude de faisabilité</v>
      </c>
      <c r="C121" s="58" t="str">
        <f>BPU_LOT1!C121</f>
        <v>u</v>
      </c>
      <c r="D121" s="142">
        <f>BPU_LOT1!D121</f>
        <v>0</v>
      </c>
      <c r="E121" s="141">
        <v>3</v>
      </c>
      <c r="F121" s="137">
        <f t="shared" si="12"/>
        <v>0</v>
      </c>
      <c r="G121" s="88" t="str">
        <f t="shared" si="10"/>
        <v>O</v>
      </c>
      <c r="H121" s="145"/>
      <c r="I121" s="145"/>
      <c r="J121" s="88">
        <f t="shared" si="11"/>
      </c>
    </row>
    <row r="122" spans="1:10" ht="12.75">
      <c r="A122" s="139">
        <f>BPU_LOT1!A122</f>
        <v>0</v>
      </c>
      <c r="B122" s="133">
        <f>BPU_LOT1!B122</f>
        <v>0</v>
      </c>
      <c r="C122" s="58">
        <f>BPU_LOT1!C122</f>
        <v>0</v>
      </c>
      <c r="D122" s="142">
        <f>BPU_LOT1!D122</f>
        <v>0</v>
      </c>
      <c r="E122" s="141"/>
      <c r="F122" s="137">
        <f t="shared" si="12"/>
        <v>0</v>
      </c>
      <c r="G122" s="88" t="str">
        <f t="shared" si="10"/>
        <v>N</v>
      </c>
      <c r="H122" s="145"/>
      <c r="I122" s="145"/>
      <c r="J122" s="88">
        <f t="shared" si="11"/>
      </c>
    </row>
    <row r="123" spans="1:10" ht="12.75">
      <c r="A123" s="139">
        <f>BPU_LOT1!A123</f>
        <v>0</v>
      </c>
      <c r="B123" s="133">
        <f>BPU_LOT1!B123</f>
        <v>0</v>
      </c>
      <c r="C123" s="58">
        <f>BPU_LOT1!C123</f>
        <v>0</v>
      </c>
      <c r="D123" s="142">
        <f>BPU_LOT1!D123</f>
        <v>0</v>
      </c>
      <c r="E123" s="141"/>
      <c r="F123" s="137">
        <f t="shared" si="12"/>
        <v>0</v>
      </c>
      <c r="G123" s="88" t="str">
        <f t="shared" si="10"/>
        <v>N</v>
      </c>
      <c r="H123" s="145"/>
      <c r="I123" s="145"/>
      <c r="J123" s="88">
        <f t="shared" si="11"/>
      </c>
    </row>
    <row r="124" spans="1:10" ht="12.75">
      <c r="A124" s="139">
        <f>BPU_LOT1!A124</f>
        <v>0</v>
      </c>
      <c r="B124" s="133">
        <f>BPU_LOT1!B124</f>
        <v>0</v>
      </c>
      <c r="C124" s="58">
        <f>BPU_LOT1!C124</f>
        <v>0</v>
      </c>
      <c r="D124" s="142">
        <f>BPU_LOT1!D124</f>
        <v>0</v>
      </c>
      <c r="E124" s="141"/>
      <c r="F124" s="137">
        <f t="shared" si="12"/>
        <v>0</v>
      </c>
      <c r="G124" s="88" t="str">
        <f t="shared" si="10"/>
        <v>N</v>
      </c>
      <c r="H124" s="145"/>
      <c r="I124" s="145"/>
      <c r="J124" s="88">
        <f t="shared" si="11"/>
      </c>
    </row>
    <row r="125" spans="1:10" ht="12.75">
      <c r="A125" s="139">
        <f>BPU_LOT1!A125</f>
        <v>0</v>
      </c>
      <c r="B125" s="133">
        <f>BPU_LOT1!B125</f>
        <v>0</v>
      </c>
      <c r="C125" s="58">
        <f>BPU_LOT1!C125</f>
        <v>0</v>
      </c>
      <c r="D125" s="142">
        <f>BPU_LOT1!D125</f>
        <v>0</v>
      </c>
      <c r="E125" s="141"/>
      <c r="F125" s="137">
        <f t="shared" si="12"/>
        <v>0</v>
      </c>
      <c r="G125" s="88" t="str">
        <f t="shared" si="10"/>
        <v>N</v>
      </c>
      <c r="H125" s="161"/>
      <c r="I125" s="161"/>
      <c r="J125" s="88">
        <f t="shared" si="11"/>
      </c>
    </row>
    <row r="126" spans="1:10" ht="12.75">
      <c r="A126" s="139">
        <f>BPU_LOT1!A126</f>
        <v>0</v>
      </c>
      <c r="B126" s="128">
        <f>BPU_LOT1!B126</f>
        <v>0</v>
      </c>
      <c r="C126" s="134">
        <f>BPU_LOT1!C126</f>
        <v>0</v>
      </c>
      <c r="D126" s="143">
        <f>BPU_LOT1!D126</f>
        <v>0</v>
      </c>
      <c r="E126" s="141"/>
      <c r="F126" s="137">
        <f t="shared" si="12"/>
        <v>0</v>
      </c>
      <c r="G126" s="88" t="str">
        <f t="shared" si="10"/>
        <v>N</v>
      </c>
      <c r="H126" s="161"/>
      <c r="I126" s="161"/>
      <c r="J126" s="88">
        <f t="shared" si="11"/>
      </c>
    </row>
    <row r="127" spans="1:10" ht="12.75">
      <c r="A127" s="58">
        <f>BPU_LOT1!A127</f>
        <v>0</v>
      </c>
      <c r="B127" s="133">
        <f>BPU_LOT1!B127</f>
        <v>0</v>
      </c>
      <c r="C127" s="58">
        <f>BPU_LOT1!C127</f>
        <v>0</v>
      </c>
      <c r="D127" s="144">
        <f>BPU_LOT1!D127</f>
        <v>0</v>
      </c>
      <c r="E127" s="141"/>
      <c r="F127" s="137">
        <f t="shared" si="12"/>
        <v>0</v>
      </c>
      <c r="G127" s="88" t="str">
        <f t="shared" si="10"/>
        <v>N</v>
      </c>
      <c r="H127" s="161"/>
      <c r="I127" s="161"/>
      <c r="J127" s="88">
        <f t="shared" si="11"/>
      </c>
    </row>
    <row r="128" spans="1:10" ht="12.75">
      <c r="A128" s="58">
        <f>BPU_LOT1!A128</f>
        <v>0</v>
      </c>
      <c r="B128" s="133">
        <f>BPU_LOT1!B128</f>
        <v>0</v>
      </c>
      <c r="C128" s="58">
        <f>BPU_LOT1!C128</f>
        <v>0</v>
      </c>
      <c r="D128" s="144">
        <f>BPU_LOT1!D128</f>
        <v>0</v>
      </c>
      <c r="E128" s="141"/>
      <c r="F128" s="137">
        <f t="shared" si="12"/>
        <v>0</v>
      </c>
      <c r="G128" s="88" t="str">
        <f t="shared" si="10"/>
        <v>N</v>
      </c>
      <c r="H128" s="145"/>
      <c r="I128" s="145"/>
      <c r="J128" s="88">
        <f t="shared" si="11"/>
      </c>
    </row>
    <row r="129" spans="1:10" ht="12.75">
      <c r="A129" s="58">
        <f>BPU_LOT1!A129</f>
        <v>0</v>
      </c>
      <c r="B129" s="133">
        <f>BPU_LOT1!B129</f>
        <v>0</v>
      </c>
      <c r="C129" s="58">
        <f>BPU_LOT1!C129</f>
        <v>0</v>
      </c>
      <c r="D129" s="144">
        <f>BPU_LOT1!D129</f>
        <v>0</v>
      </c>
      <c r="E129" s="141"/>
      <c r="F129" s="137">
        <f t="shared" si="12"/>
        <v>0</v>
      </c>
      <c r="G129" s="88" t="str">
        <f t="shared" si="10"/>
        <v>N</v>
      </c>
      <c r="H129" s="145"/>
      <c r="I129" s="145"/>
      <c r="J129" s="88">
        <f t="shared" si="11"/>
      </c>
    </row>
    <row r="130" spans="1:10" ht="12.75">
      <c r="A130" s="58">
        <f>BPU_LOT1!A130</f>
        <v>0</v>
      </c>
      <c r="B130" s="128">
        <f>BPU_LOT1!B130</f>
        <v>0</v>
      </c>
      <c r="C130" s="134">
        <f>BPU_LOT1!C130</f>
        <v>0</v>
      </c>
      <c r="D130" s="144">
        <f>BPU_LOT1!D130</f>
        <v>0</v>
      </c>
      <c r="E130" s="141"/>
      <c r="F130" s="137">
        <f t="shared" si="12"/>
        <v>0</v>
      </c>
      <c r="G130" s="88" t="str">
        <f t="shared" si="10"/>
        <v>N</v>
      </c>
      <c r="H130" s="145"/>
      <c r="I130" s="145"/>
      <c r="J130" s="88">
        <f t="shared" si="11"/>
      </c>
    </row>
    <row r="131" spans="1:10" ht="12.75">
      <c r="A131" s="58">
        <f>BPU_LOT1!A131</f>
        <v>0</v>
      </c>
      <c r="B131" s="133">
        <f>BPU_LOT1!B131</f>
        <v>0</v>
      </c>
      <c r="C131" s="90">
        <f>BPU_LOT1!C131</f>
        <v>0</v>
      </c>
      <c r="D131" s="142">
        <f>BPU_LOT1!D131</f>
        <v>0</v>
      </c>
      <c r="E131" s="141"/>
      <c r="F131" s="137">
        <f t="shared" si="12"/>
        <v>0</v>
      </c>
      <c r="G131" s="88" t="str">
        <f t="shared" si="10"/>
        <v>N</v>
      </c>
      <c r="H131" s="145"/>
      <c r="I131" s="145"/>
      <c r="J131" s="88">
        <f t="shared" si="11"/>
      </c>
    </row>
    <row r="132" spans="1:10" ht="12.75">
      <c r="A132" s="58">
        <f>BPU_LOT1!A132</f>
        <v>0</v>
      </c>
      <c r="B132" s="133">
        <f>BPU_LOT1!B132</f>
        <v>0</v>
      </c>
      <c r="C132" s="90">
        <f>BPU_LOT1!C132</f>
        <v>0</v>
      </c>
      <c r="D132" s="142">
        <f>BPU_LOT1!D132</f>
        <v>0</v>
      </c>
      <c r="E132" s="141"/>
      <c r="F132" s="137">
        <f t="shared" si="12"/>
        <v>0</v>
      </c>
      <c r="G132" s="88" t="str">
        <f t="shared" si="10"/>
        <v>N</v>
      </c>
      <c r="H132" s="145"/>
      <c r="I132" s="145"/>
      <c r="J132" s="88">
        <f t="shared" si="11"/>
      </c>
    </row>
    <row r="133" spans="1:10" ht="12.75">
      <c r="A133" s="58">
        <f>BPU_LOT1!A133</f>
        <v>0</v>
      </c>
      <c r="B133" s="133">
        <f>BPU_LOT1!B133</f>
        <v>0</v>
      </c>
      <c r="C133" s="90">
        <f>BPU_LOT1!C133</f>
        <v>0</v>
      </c>
      <c r="D133" s="142">
        <f>BPU_LOT1!D133</f>
        <v>0</v>
      </c>
      <c r="E133" s="141"/>
      <c r="F133" s="137">
        <f t="shared" si="12"/>
        <v>0</v>
      </c>
      <c r="G133" s="88" t="str">
        <f t="shared" si="10"/>
        <v>N</v>
      </c>
      <c r="H133" s="145"/>
      <c r="I133" s="145"/>
      <c r="J133" s="88">
        <f t="shared" si="11"/>
      </c>
    </row>
    <row r="134" spans="1:10" ht="12.75">
      <c r="A134" s="58">
        <f>BPU_LOT1!A134</f>
        <v>0</v>
      </c>
      <c r="B134" s="133">
        <f>BPU_LOT1!B134</f>
        <v>0</v>
      </c>
      <c r="C134" s="90">
        <f>BPU_LOT1!C134</f>
        <v>0</v>
      </c>
      <c r="D134" s="142">
        <f>BPU_LOT1!D134</f>
        <v>0</v>
      </c>
      <c r="E134" s="141"/>
      <c r="F134" s="137">
        <f t="shared" si="12"/>
        <v>0</v>
      </c>
      <c r="G134" s="88" t="str">
        <f t="shared" si="10"/>
        <v>N</v>
      </c>
      <c r="H134" s="145"/>
      <c r="I134" s="145"/>
      <c r="J134" s="88">
        <f t="shared" si="11"/>
      </c>
    </row>
    <row r="135" spans="1:10" ht="12.75">
      <c r="A135" s="58">
        <f>BPU_LOT1!A135</f>
        <v>0</v>
      </c>
      <c r="B135" s="133">
        <f>BPU_LOT1!B135</f>
        <v>0</v>
      </c>
      <c r="C135" s="90">
        <f>BPU_LOT1!C135</f>
        <v>0</v>
      </c>
      <c r="D135" s="142">
        <f>BPU_LOT1!D135</f>
        <v>0</v>
      </c>
      <c r="E135" s="141"/>
      <c r="F135" s="137">
        <f t="shared" si="12"/>
        <v>0</v>
      </c>
      <c r="G135" s="88" t="str">
        <f t="shared" si="10"/>
        <v>N</v>
      </c>
      <c r="H135" s="145"/>
      <c r="I135" s="145"/>
      <c r="J135" s="88">
        <f t="shared" si="11"/>
      </c>
    </row>
    <row r="136" spans="1:10" ht="12.75">
      <c r="A136" s="58">
        <f>BPU_LOT1!A136</f>
        <v>0</v>
      </c>
      <c r="B136" s="133">
        <f>BPU_LOT1!B136</f>
        <v>0</v>
      </c>
      <c r="C136" s="90">
        <f>BPU_LOT1!C136</f>
        <v>0</v>
      </c>
      <c r="D136" s="142">
        <f>BPU_LOT1!D136</f>
        <v>0</v>
      </c>
      <c r="E136" s="141"/>
      <c r="F136" s="137">
        <f t="shared" si="12"/>
        <v>0</v>
      </c>
      <c r="G136" s="88" t="str">
        <f t="shared" si="10"/>
        <v>N</v>
      </c>
      <c r="H136" s="145"/>
      <c r="I136" s="145"/>
      <c r="J136" s="88">
        <f t="shared" si="11"/>
      </c>
    </row>
    <row r="137" spans="1:10" ht="12.75">
      <c r="A137" s="58">
        <f>BPU_LOT1!A137</f>
        <v>0</v>
      </c>
      <c r="B137" s="133">
        <f>BPU_LOT1!B137</f>
        <v>0</v>
      </c>
      <c r="C137" s="90">
        <f>BPU_LOT1!C137</f>
        <v>0</v>
      </c>
      <c r="D137" s="142">
        <f>BPU_LOT1!D137</f>
        <v>0</v>
      </c>
      <c r="E137" s="141"/>
      <c r="F137" s="137">
        <f t="shared" si="12"/>
        <v>0</v>
      </c>
      <c r="G137" s="88" t="str">
        <f t="shared" si="10"/>
        <v>N</v>
      </c>
      <c r="H137" s="145"/>
      <c r="I137" s="145"/>
      <c r="J137" s="88">
        <f t="shared" si="11"/>
      </c>
    </row>
    <row r="138" spans="1:10" ht="12.75">
      <c r="A138" s="58">
        <f>BPU_LOT1!A138</f>
        <v>0</v>
      </c>
      <c r="B138" s="133">
        <f>BPU_LOT1!B138</f>
        <v>0</v>
      </c>
      <c r="C138" s="90">
        <f>BPU_LOT1!C138</f>
        <v>0</v>
      </c>
      <c r="D138" s="142">
        <f>BPU_LOT1!D138</f>
        <v>0</v>
      </c>
      <c r="E138" s="141"/>
      <c r="F138" s="137">
        <f t="shared" si="12"/>
        <v>0</v>
      </c>
      <c r="G138" s="88" t="str">
        <f t="shared" si="10"/>
        <v>N</v>
      </c>
      <c r="H138" s="145"/>
      <c r="I138" s="145"/>
      <c r="J138" s="88">
        <f t="shared" si="11"/>
      </c>
    </row>
    <row r="139" spans="1:10" ht="12.75">
      <c r="A139" s="58">
        <f>BPU_LOT1!A139</f>
        <v>0</v>
      </c>
      <c r="B139" s="133">
        <f>BPU_LOT1!B139</f>
        <v>0</v>
      </c>
      <c r="C139" s="90">
        <f>BPU_LOT1!C139</f>
        <v>0</v>
      </c>
      <c r="D139" s="142">
        <f>BPU_LOT1!D139</f>
        <v>0</v>
      </c>
      <c r="E139" s="141"/>
      <c r="F139" s="137">
        <f t="shared" si="12"/>
        <v>0</v>
      </c>
      <c r="G139" s="88" t="str">
        <f t="shared" si="10"/>
        <v>N</v>
      </c>
      <c r="H139" s="145"/>
      <c r="I139" s="145"/>
      <c r="J139" s="88">
        <f t="shared" si="11"/>
      </c>
    </row>
    <row r="140" spans="1:10" ht="12.75">
      <c r="A140" s="58">
        <f>BPU_LOT1!A140</f>
        <v>0</v>
      </c>
      <c r="B140" s="133">
        <f>BPU_LOT1!B140</f>
        <v>0</v>
      </c>
      <c r="C140" s="90">
        <f>BPU_LOT1!C140</f>
        <v>0</v>
      </c>
      <c r="D140" s="142">
        <f>BPU_LOT1!D140</f>
        <v>0</v>
      </c>
      <c r="E140" s="141"/>
      <c r="F140" s="137">
        <f t="shared" si="12"/>
        <v>0</v>
      </c>
      <c r="G140" s="88" t="str">
        <f t="shared" si="10"/>
        <v>N</v>
      </c>
      <c r="H140" s="145"/>
      <c r="I140" s="145"/>
      <c r="J140" s="88">
        <f t="shared" si="11"/>
      </c>
    </row>
    <row r="141" spans="1:10" ht="12.75">
      <c r="A141" s="58">
        <f>BPU_LOT1!A141</f>
        <v>0</v>
      </c>
      <c r="B141" s="133">
        <f>BPU_LOT1!B141</f>
        <v>0</v>
      </c>
      <c r="C141" s="90">
        <f>BPU_LOT1!C141</f>
        <v>0</v>
      </c>
      <c r="D141" s="142">
        <f>BPU_LOT1!D141</f>
        <v>0</v>
      </c>
      <c r="E141" s="141"/>
      <c r="F141" s="137">
        <f t="shared" si="12"/>
        <v>0</v>
      </c>
      <c r="G141" s="88" t="str">
        <f t="shared" si="10"/>
        <v>N</v>
      </c>
      <c r="H141" s="145"/>
      <c r="I141" s="145"/>
      <c r="J141" s="88">
        <f t="shared" si="11"/>
      </c>
    </row>
    <row r="142" spans="1:10" ht="12.75">
      <c r="A142" s="58">
        <f>BPU_LOT1!A142</f>
        <v>0</v>
      </c>
      <c r="B142" s="133">
        <f>BPU_LOT1!B142</f>
        <v>0</v>
      </c>
      <c r="C142" s="90">
        <f>BPU_LOT1!C142</f>
        <v>0</v>
      </c>
      <c r="D142" s="142">
        <f>BPU_LOT1!D142</f>
        <v>0</v>
      </c>
      <c r="E142" s="141"/>
      <c r="F142" s="137">
        <f t="shared" si="12"/>
        <v>0</v>
      </c>
      <c r="G142" s="88" t="str">
        <f t="shared" si="10"/>
        <v>N</v>
      </c>
      <c r="H142" s="145"/>
      <c r="I142" s="145"/>
      <c r="J142" s="88">
        <f t="shared" si="11"/>
      </c>
    </row>
    <row r="143" spans="1:10" ht="12.75">
      <c r="A143" s="58">
        <f>BPU_LOT1!A143</f>
        <v>0</v>
      </c>
      <c r="B143" s="133">
        <f>BPU_LOT1!B143</f>
        <v>0</v>
      </c>
      <c r="C143" s="90">
        <f>BPU_LOT1!C143</f>
        <v>0</v>
      </c>
      <c r="D143" s="142">
        <f>BPU_LOT1!D143</f>
        <v>0</v>
      </c>
      <c r="E143" s="141"/>
      <c r="F143" s="137">
        <f t="shared" si="12"/>
        <v>0</v>
      </c>
      <c r="G143" s="88" t="str">
        <f t="shared" si="10"/>
        <v>N</v>
      </c>
      <c r="H143" s="145"/>
      <c r="I143" s="145"/>
      <c r="J143" s="88">
        <f t="shared" si="11"/>
      </c>
    </row>
    <row r="144" spans="1:10" ht="12.75">
      <c r="A144" s="58">
        <f>BPU_LOT1!A144</f>
        <v>0</v>
      </c>
      <c r="B144" s="133">
        <f>BPU_LOT1!B144</f>
        <v>0</v>
      </c>
      <c r="C144" s="90">
        <f>BPU_LOT1!C144</f>
        <v>0</v>
      </c>
      <c r="D144" s="142">
        <f>BPU_LOT1!D144</f>
        <v>0</v>
      </c>
      <c r="E144" s="141"/>
      <c r="F144" s="137">
        <f t="shared" si="12"/>
        <v>0</v>
      </c>
      <c r="G144" s="88" t="str">
        <f t="shared" si="10"/>
        <v>N</v>
      </c>
      <c r="H144" s="145"/>
      <c r="I144" s="145"/>
      <c r="J144" s="88">
        <f t="shared" si="11"/>
      </c>
    </row>
    <row r="145" spans="1:10" ht="12.75">
      <c r="A145" s="58">
        <f>BPU_LOT1!A145</f>
        <v>0</v>
      </c>
      <c r="B145" s="133">
        <f>BPU_LOT1!B145</f>
        <v>0</v>
      </c>
      <c r="C145" s="90">
        <f>BPU_LOT1!C145</f>
        <v>0</v>
      </c>
      <c r="D145" s="142">
        <f>BPU_LOT1!D145</f>
        <v>0</v>
      </c>
      <c r="E145" s="141"/>
      <c r="F145" s="137">
        <f t="shared" si="12"/>
        <v>0</v>
      </c>
      <c r="G145" s="88" t="str">
        <f t="shared" si="10"/>
        <v>N</v>
      </c>
      <c r="H145" s="145"/>
      <c r="I145" s="145"/>
      <c r="J145" s="88">
        <f t="shared" si="11"/>
      </c>
    </row>
    <row r="146" spans="1:10" ht="12.75">
      <c r="A146" s="58">
        <f>BPU_LOT1!A146</f>
        <v>0</v>
      </c>
      <c r="B146" s="133">
        <f>BPU_LOT1!B146</f>
        <v>0</v>
      </c>
      <c r="C146" s="90">
        <f>BPU_LOT1!C146</f>
        <v>0</v>
      </c>
      <c r="D146" s="142">
        <f>BPU_LOT1!D146</f>
        <v>0</v>
      </c>
      <c r="E146" s="141"/>
      <c r="F146" s="137">
        <f t="shared" si="12"/>
        <v>0</v>
      </c>
      <c r="G146" s="88" t="str">
        <f t="shared" si="10"/>
        <v>N</v>
      </c>
      <c r="H146" s="145"/>
      <c r="I146" s="145"/>
      <c r="J146" s="88">
        <f t="shared" si="11"/>
      </c>
    </row>
    <row r="147" spans="1:10" ht="12.75">
      <c r="A147" s="58">
        <f>BPU_LOT1!A147</f>
        <v>0</v>
      </c>
      <c r="B147" s="133">
        <f>BPU_LOT1!B147</f>
        <v>0</v>
      </c>
      <c r="C147" s="146">
        <f>BPU_LOT1!C147</f>
        <v>0</v>
      </c>
      <c r="D147" s="142">
        <f>BPU_LOT1!D147</f>
        <v>0</v>
      </c>
      <c r="E147" s="141"/>
      <c r="F147" s="137">
        <f t="shared" si="12"/>
        <v>0</v>
      </c>
      <c r="G147" s="88" t="str">
        <f t="shared" si="10"/>
        <v>N</v>
      </c>
      <c r="H147" s="145"/>
      <c r="I147" s="145"/>
      <c r="J147" s="88">
        <f t="shared" si="11"/>
      </c>
    </row>
    <row r="148" spans="1:10" ht="12.75">
      <c r="A148" s="58">
        <f>BPU_LOT1!A148</f>
        <v>0</v>
      </c>
      <c r="B148" s="133">
        <f>BPU_LOT1!B148</f>
        <v>0</v>
      </c>
      <c r="C148" s="146">
        <f>BPU_LOT1!C148</f>
        <v>0</v>
      </c>
      <c r="D148" s="142">
        <f>BPU_LOT1!D148</f>
        <v>0</v>
      </c>
      <c r="E148" s="141"/>
      <c r="F148" s="137">
        <f t="shared" si="12"/>
        <v>0</v>
      </c>
      <c r="G148" s="88" t="str">
        <f t="shared" si="10"/>
        <v>N</v>
      </c>
      <c r="H148" s="145"/>
      <c r="I148" s="145"/>
      <c r="J148" s="88">
        <f t="shared" si="11"/>
      </c>
    </row>
    <row r="149" spans="1:10" ht="12.75">
      <c r="A149" s="58">
        <f>BPU_LOT1!A149</f>
        <v>0</v>
      </c>
      <c r="B149" s="128">
        <f>BPU_LOT1!B149</f>
        <v>0</v>
      </c>
      <c r="C149" s="58">
        <f>BPU_LOT1!C149</f>
        <v>0</v>
      </c>
      <c r="D149" s="144">
        <f>BPU_LOT1!D149</f>
        <v>0</v>
      </c>
      <c r="E149" s="141"/>
      <c r="F149" s="137">
        <f t="shared" si="12"/>
        <v>0</v>
      </c>
      <c r="G149" s="88" t="str">
        <f t="shared" si="10"/>
        <v>N</v>
      </c>
      <c r="H149" s="145"/>
      <c r="I149" s="145"/>
      <c r="J149" s="88">
        <f t="shared" si="11"/>
      </c>
    </row>
    <row r="150" spans="1:10" ht="12.75">
      <c r="A150" s="58">
        <f>BPU_LOT1!A150</f>
        <v>0</v>
      </c>
      <c r="B150" s="128">
        <f>BPU_LOT1!B150</f>
        <v>0</v>
      </c>
      <c r="C150" s="134">
        <f>BPU_LOT1!C150</f>
        <v>0</v>
      </c>
      <c r="D150" s="144">
        <f>BPU_LOT1!D150</f>
        <v>0</v>
      </c>
      <c r="E150" s="141"/>
      <c r="F150" s="137">
        <f t="shared" si="12"/>
        <v>0</v>
      </c>
      <c r="G150" s="88" t="str">
        <f t="shared" si="10"/>
        <v>N</v>
      </c>
      <c r="H150" s="145"/>
      <c r="I150" s="145"/>
      <c r="J150" s="88">
        <f t="shared" si="11"/>
      </c>
    </row>
    <row r="151" spans="1:10" ht="12.75">
      <c r="A151" s="58">
        <f>BPU_LOT1!A151</f>
        <v>0</v>
      </c>
      <c r="B151" s="128">
        <f>BPU_LOT1!B151</f>
        <v>0</v>
      </c>
      <c r="C151" s="58">
        <f>BPU_LOT1!C151</f>
        <v>0</v>
      </c>
      <c r="D151" s="144">
        <f>BPU_LOT1!D151</f>
        <v>0</v>
      </c>
      <c r="E151" s="141"/>
      <c r="F151" s="137">
        <f t="shared" si="12"/>
        <v>0</v>
      </c>
      <c r="G151" s="88" t="str">
        <f t="shared" si="10"/>
        <v>N</v>
      </c>
      <c r="H151" s="145"/>
      <c r="I151" s="145"/>
      <c r="J151" s="88">
        <f t="shared" si="11"/>
      </c>
    </row>
    <row r="152" spans="1:10" ht="12.75">
      <c r="A152" s="58">
        <f>BPU_LOT1!A152</f>
        <v>0</v>
      </c>
      <c r="B152" s="128">
        <f>BPU_LOT1!B152</f>
        <v>0</v>
      </c>
      <c r="C152" s="58">
        <f>BPU_LOT1!C152</f>
        <v>0</v>
      </c>
      <c r="D152" s="144">
        <f>BPU_LOT1!D152</f>
        <v>0</v>
      </c>
      <c r="E152" s="141"/>
      <c r="F152" s="137">
        <f t="shared" si="12"/>
        <v>0</v>
      </c>
      <c r="G152" s="88" t="str">
        <f t="shared" si="10"/>
        <v>N</v>
      </c>
      <c r="H152" s="145"/>
      <c r="I152" s="145"/>
      <c r="J152" s="88">
        <f t="shared" si="11"/>
      </c>
    </row>
    <row r="153" spans="1:10" ht="12.75">
      <c r="A153" s="123">
        <f>BPU_LOT1!A153</f>
        <v>0</v>
      </c>
      <c r="B153" s="147">
        <f>BPU_LOT1!B153</f>
        <v>0</v>
      </c>
      <c r="C153" s="123">
        <f>BPU_LOT1!C153</f>
        <v>0</v>
      </c>
      <c r="D153" s="148">
        <f>BPU_LOT1!D153</f>
        <v>0</v>
      </c>
      <c r="E153" s="149"/>
      <c r="F153" s="137">
        <f t="shared" si="12"/>
        <v>0</v>
      </c>
      <c r="G153" s="88" t="str">
        <f t="shared" si="10"/>
        <v>N</v>
      </c>
      <c r="H153" s="145"/>
      <c r="I153" s="145"/>
      <c r="J153" s="88">
        <f t="shared" si="11"/>
      </c>
    </row>
    <row r="154" spans="1:9" ht="12.75">
      <c r="A154" s="150" t="str">
        <f>"T 00 00 ST"&amp;MID(TEXT(I154,"000"),1,1)&amp;" "&amp;MID(TEXT(I154,"000"),2,2)</f>
        <v>T 00 00 ST0 03</v>
      </c>
      <c r="B154" s="151" t="str">
        <f>"Sous total "&amp;FIXED(I154,0)</f>
        <v>Sous total 3</v>
      </c>
      <c r="C154" s="152"/>
      <c r="D154" s="153"/>
      <c r="E154" s="154"/>
      <c r="F154" s="155">
        <f>SUM(F119:F153)</f>
        <v>0</v>
      </c>
      <c r="G154" s="88" t="s">
        <v>60</v>
      </c>
      <c r="H154" s="22">
        <f>COUNTA(G118:G154)</f>
        <v>37</v>
      </c>
      <c r="I154" s="88">
        <f>I117+1</f>
        <v>3</v>
      </c>
    </row>
    <row r="155" spans="1:8" ht="12.75">
      <c r="A155" s="162"/>
      <c r="B155" s="163"/>
      <c r="C155" s="164"/>
      <c r="D155" s="164"/>
      <c r="E155" s="164"/>
      <c r="F155" s="165"/>
      <c r="G155" s="88" t="str">
        <f aca="true" t="shared" si="13" ref="G155:G195">IF(ISTEXT(C155),"O","N")</f>
        <v>N</v>
      </c>
      <c r="H155" s="22"/>
    </row>
    <row r="156" spans="1:8" ht="12.75">
      <c r="A156" s="162"/>
      <c r="B156" s="163"/>
      <c r="C156" s="164"/>
      <c r="D156" s="164"/>
      <c r="E156" s="166" t="s">
        <v>99</v>
      </c>
      <c r="F156" s="91">
        <f>Sous_total_Page_1</f>
        <v>0</v>
      </c>
      <c r="G156" s="88" t="str">
        <f t="shared" si="13"/>
        <v>N</v>
      </c>
      <c r="H156" s="22"/>
    </row>
    <row r="157" spans="1:8" ht="12.75">
      <c r="A157" s="162"/>
      <c r="B157" s="163"/>
      <c r="C157" s="164"/>
      <c r="D157" s="164"/>
      <c r="E157" s="166" t="s">
        <v>100</v>
      </c>
      <c r="F157" s="91">
        <f>Sous_total_Page_2</f>
        <v>0</v>
      </c>
      <c r="G157" s="88" t="str">
        <f t="shared" si="13"/>
        <v>N</v>
      </c>
      <c r="H157" s="22"/>
    </row>
    <row r="158" spans="5:9" ht="12.75">
      <c r="E158" s="166" t="s">
        <v>101</v>
      </c>
      <c r="F158" s="91">
        <f>Sous_total_Page_3</f>
        <v>0</v>
      </c>
      <c r="G158" s="88" t="str">
        <f t="shared" si="13"/>
        <v>N</v>
      </c>
      <c r="H158" s="145"/>
      <c r="I158" s="161"/>
    </row>
    <row r="159" spans="3:9" ht="12.75">
      <c r="C159" s="167"/>
      <c r="D159" s="168"/>
      <c r="E159" s="166"/>
      <c r="G159" s="88" t="str">
        <f t="shared" si="13"/>
        <v>N</v>
      </c>
      <c r="H159" s="145"/>
      <c r="I159" s="145"/>
    </row>
    <row r="160" spans="3:9" ht="12.75">
      <c r="C160" s="167"/>
      <c r="D160" s="168"/>
      <c r="E160" s="166"/>
      <c r="G160" s="88" t="str">
        <f t="shared" si="13"/>
        <v>N</v>
      </c>
      <c r="H160" s="145"/>
      <c r="I160" s="145"/>
    </row>
    <row r="161" spans="3:9" ht="12.75">
      <c r="C161" s="167"/>
      <c r="D161" s="168"/>
      <c r="E161" s="166"/>
      <c r="G161" s="88" t="str">
        <f t="shared" si="13"/>
        <v>N</v>
      </c>
      <c r="H161" s="145"/>
      <c r="I161" s="145"/>
    </row>
    <row r="162" spans="3:9" ht="12.75">
      <c r="C162" s="167"/>
      <c r="D162" s="168"/>
      <c r="E162" s="166"/>
      <c r="G162" s="88" t="str">
        <f t="shared" si="13"/>
        <v>N</v>
      </c>
      <c r="H162" s="145"/>
      <c r="I162" s="145"/>
    </row>
    <row r="163" spans="3:9" ht="12.75">
      <c r="C163" s="167"/>
      <c r="D163" s="168"/>
      <c r="E163" s="166"/>
      <c r="G163" s="88" t="str">
        <f t="shared" si="13"/>
        <v>N</v>
      </c>
      <c r="H163" s="145"/>
      <c r="I163" s="145"/>
    </row>
    <row r="164" spans="5:9" ht="12.75">
      <c r="E164" s="166"/>
      <c r="G164" s="88" t="str">
        <f t="shared" si="13"/>
        <v>N</v>
      </c>
      <c r="H164" s="145"/>
      <c r="I164" s="145"/>
    </row>
    <row r="165" spans="2:9" ht="12.75">
      <c r="B165" s="167" t="s">
        <v>102</v>
      </c>
      <c r="E165" s="166"/>
      <c r="G165" s="88" t="str">
        <f t="shared" si="13"/>
        <v>N</v>
      </c>
      <c r="H165" s="145"/>
      <c r="I165" s="145"/>
    </row>
    <row r="166" spans="2:9" ht="12.75">
      <c r="B166" s="167" t="s">
        <v>103</v>
      </c>
      <c r="E166" s="166"/>
      <c r="G166" s="88" t="str">
        <f t="shared" si="13"/>
        <v>N</v>
      </c>
      <c r="H166" s="145"/>
      <c r="I166" s="145"/>
    </row>
    <row r="167" spans="2:9" ht="12.75">
      <c r="B167" s="167" t="s">
        <v>104</v>
      </c>
      <c r="E167" s="166"/>
      <c r="G167" s="88" t="str">
        <f t="shared" si="13"/>
        <v>N</v>
      </c>
      <c r="H167" s="145"/>
      <c r="I167" s="145"/>
    </row>
    <row r="168" spans="5:9" ht="12.75">
      <c r="E168" s="166"/>
      <c r="G168" s="88" t="str">
        <f t="shared" si="13"/>
        <v>N</v>
      </c>
      <c r="H168" s="145"/>
      <c r="I168" s="145"/>
    </row>
    <row r="169" spans="5:9" ht="12.75">
      <c r="E169" s="166"/>
      <c r="G169" s="88" t="str">
        <f t="shared" si="13"/>
        <v>N</v>
      </c>
      <c r="H169" s="145"/>
      <c r="I169" s="145"/>
    </row>
    <row r="170" spans="5:9" ht="12.75">
      <c r="E170" s="166"/>
      <c r="G170" s="88" t="str">
        <f t="shared" si="13"/>
        <v>N</v>
      </c>
      <c r="H170" s="145"/>
      <c r="I170" s="145"/>
    </row>
    <row r="171" spans="5:9" ht="12.75">
      <c r="E171" s="166"/>
      <c r="G171" s="88" t="str">
        <f t="shared" si="13"/>
        <v>N</v>
      </c>
      <c r="H171" s="145"/>
      <c r="I171" s="145"/>
    </row>
    <row r="172" spans="5:9" ht="12.75">
      <c r="E172" s="166"/>
      <c r="G172" s="88" t="str">
        <f t="shared" si="13"/>
        <v>N</v>
      </c>
      <c r="H172" s="145"/>
      <c r="I172" s="145"/>
    </row>
    <row r="173" spans="5:9" ht="12.75">
      <c r="E173" s="166"/>
      <c r="G173" s="88" t="str">
        <f t="shared" si="13"/>
        <v>N</v>
      </c>
      <c r="H173" s="145"/>
      <c r="I173" s="145"/>
    </row>
    <row r="174" spans="5:9" ht="12.75">
      <c r="E174" s="166"/>
      <c r="G174" s="88" t="str">
        <f t="shared" si="13"/>
        <v>N</v>
      </c>
      <c r="H174" s="145"/>
      <c r="I174" s="145"/>
    </row>
    <row r="175" spans="5:9" ht="12.75">
      <c r="E175" s="166"/>
      <c r="G175" s="88" t="str">
        <f t="shared" si="13"/>
        <v>N</v>
      </c>
      <c r="H175" s="145"/>
      <c r="I175" s="145"/>
    </row>
    <row r="176" spans="5:9" ht="12.75">
      <c r="E176" s="166"/>
      <c r="G176" s="88" t="str">
        <f t="shared" si="13"/>
        <v>N</v>
      </c>
      <c r="H176" s="145"/>
      <c r="I176" s="145"/>
    </row>
    <row r="177" spans="5:9" ht="12.75">
      <c r="E177" s="166"/>
      <c r="G177" s="88" t="str">
        <f t="shared" si="13"/>
        <v>N</v>
      </c>
      <c r="H177" s="145"/>
      <c r="I177" s="145"/>
    </row>
    <row r="178" spans="5:9" ht="12.75">
      <c r="E178" s="166"/>
      <c r="G178" s="88" t="str">
        <f t="shared" si="13"/>
        <v>N</v>
      </c>
      <c r="H178" s="145"/>
      <c r="I178" s="145"/>
    </row>
    <row r="179" spans="5:9" ht="12.75">
      <c r="E179" s="166"/>
      <c r="G179" s="88" t="str">
        <f t="shared" si="13"/>
        <v>N</v>
      </c>
      <c r="H179" s="145"/>
      <c r="I179" s="145"/>
    </row>
    <row r="180" spans="5:9" ht="12.75">
      <c r="E180" s="166"/>
      <c r="G180" s="88" t="str">
        <f t="shared" si="13"/>
        <v>N</v>
      </c>
      <c r="H180" s="145"/>
      <c r="I180" s="145"/>
    </row>
    <row r="181" spans="5:9" ht="12.75">
      <c r="E181" s="166"/>
      <c r="G181" s="88" t="str">
        <f t="shared" si="13"/>
        <v>N</v>
      </c>
      <c r="H181" s="145"/>
      <c r="I181" s="145"/>
    </row>
    <row r="182" spans="5:9" ht="12.75">
      <c r="E182" s="166"/>
      <c r="G182" s="88" t="str">
        <f t="shared" si="13"/>
        <v>N</v>
      </c>
      <c r="H182" s="161"/>
      <c r="I182" s="145"/>
    </row>
    <row r="183" spans="5:9" ht="12.75">
      <c r="E183" s="166"/>
      <c r="G183" s="88" t="str">
        <f t="shared" si="13"/>
        <v>N</v>
      </c>
      <c r="H183" s="161"/>
      <c r="I183" s="145"/>
    </row>
    <row r="184" spans="5:9" ht="12.75">
      <c r="E184" s="166"/>
      <c r="G184" s="88" t="str">
        <f t="shared" si="13"/>
        <v>N</v>
      </c>
      <c r="H184" s="145"/>
      <c r="I184" s="145"/>
    </row>
    <row r="185" spans="5:9" ht="12.75">
      <c r="E185" s="166"/>
      <c r="G185" s="88" t="str">
        <f t="shared" si="13"/>
        <v>N</v>
      </c>
      <c r="H185" s="145"/>
      <c r="I185" s="145"/>
    </row>
    <row r="186" spans="5:9" ht="12.75">
      <c r="E186" s="166"/>
      <c r="G186" s="88" t="str">
        <f t="shared" si="13"/>
        <v>N</v>
      </c>
      <c r="H186" s="145"/>
      <c r="I186" s="145"/>
    </row>
    <row r="187" spans="5:9" ht="12.75">
      <c r="E187" s="166"/>
      <c r="G187" s="88" t="str">
        <f t="shared" si="13"/>
        <v>N</v>
      </c>
      <c r="H187" s="145"/>
      <c r="I187" s="145"/>
    </row>
    <row r="188" spans="5:9" ht="12.75">
      <c r="E188" s="166"/>
      <c r="G188" s="88" t="str">
        <f t="shared" si="13"/>
        <v>N</v>
      </c>
      <c r="H188" s="145"/>
      <c r="I188" s="145"/>
    </row>
    <row r="189" spans="5:9" ht="12.75">
      <c r="E189" s="166"/>
      <c r="G189" s="88" t="str">
        <f t="shared" si="13"/>
        <v>N</v>
      </c>
      <c r="H189" s="145"/>
      <c r="I189" s="145"/>
    </row>
    <row r="190" spans="5:9" ht="12.75">
      <c r="E190" s="166"/>
      <c r="G190" s="88" t="str">
        <f t="shared" si="13"/>
        <v>N</v>
      </c>
      <c r="H190" s="145"/>
      <c r="I190" s="145"/>
    </row>
    <row r="191" spans="5:9" ht="12.75">
      <c r="E191" s="166"/>
      <c r="G191" s="88" t="str">
        <f t="shared" si="13"/>
        <v>N</v>
      </c>
      <c r="H191" s="145"/>
      <c r="I191" s="145"/>
    </row>
    <row r="192" spans="5:9" ht="12.75">
      <c r="E192" s="166"/>
      <c r="G192" s="88" t="str">
        <f t="shared" si="13"/>
        <v>N</v>
      </c>
      <c r="H192" s="145"/>
      <c r="I192" s="145"/>
    </row>
    <row r="193" spans="5:8" ht="12.75">
      <c r="E193" s="166"/>
      <c r="G193" s="88" t="str">
        <f t="shared" si="13"/>
        <v>N</v>
      </c>
      <c r="H193" s="22"/>
    </row>
    <row r="194" spans="5:7" ht="12.75">
      <c r="E194" s="166"/>
      <c r="F194" s="130"/>
      <c r="G194" s="88" t="str">
        <f t="shared" si="13"/>
        <v>N</v>
      </c>
    </row>
    <row r="195" spans="2:7" ht="18">
      <c r="B195" s="169" t="s">
        <v>105</v>
      </c>
      <c r="C195" s="170"/>
      <c r="D195" s="170"/>
      <c r="E195" s="170"/>
      <c r="F195" s="171">
        <f>SUM(F156:F194)</f>
        <v>0</v>
      </c>
      <c r="G195" s="88" t="str">
        <f t="shared" si="13"/>
        <v>N</v>
      </c>
    </row>
    <row r="196" spans="2:7" ht="6.75" customHeight="1">
      <c r="B196" s="169"/>
      <c r="C196" s="170"/>
      <c r="D196" s="170"/>
      <c r="E196" s="170"/>
      <c r="F196" s="171"/>
      <c r="G196" s="88"/>
    </row>
    <row r="197" s="4" customFormat="1" ht="12.75"/>
    <row r="198" s="4" customFormat="1" ht="12.75"/>
    <row r="199" s="4" customFormat="1" ht="12.75"/>
    <row r="200" spans="2:7" ht="18">
      <c r="B200" s="169"/>
      <c r="C200" s="170"/>
      <c r="D200" s="170"/>
      <c r="E200" s="169"/>
      <c r="F200" s="171"/>
      <c r="G200" s="88"/>
    </row>
    <row r="201" spans="2:7" ht="18">
      <c r="B201" s="169" t="s">
        <v>106</v>
      </c>
      <c r="C201" s="170"/>
      <c r="D201" s="170"/>
      <c r="E201" s="170"/>
      <c r="F201" s="172">
        <f>F195+F199</f>
        <v>0</v>
      </c>
      <c r="G201" s="88"/>
    </row>
    <row r="202" spans="2:7" ht="18">
      <c r="B202" s="173"/>
      <c r="F202" s="171"/>
      <c r="G202" s="88" t="str">
        <f>IF(ISTEXT(C202),"O","N")</f>
        <v>N</v>
      </c>
    </row>
    <row r="203" ht="12.75">
      <c r="G203" s="88" t="str">
        <f>IF(ISTEXT(C203),"O","N")</f>
        <v>N</v>
      </c>
    </row>
  </sheetData>
  <sheetProtection selectLockedCells="1" selectUnlockedCells="1"/>
  <mergeCells count="98">
    <mergeCell ref="A29:F29"/>
    <mergeCell ref="B33:E33"/>
    <mergeCell ref="B35:E36"/>
    <mergeCell ref="B37:E38"/>
    <mergeCell ref="A11:F11"/>
    <mergeCell ref="A12:F12"/>
    <mergeCell ref="A13:F13"/>
    <mergeCell ref="A20:F20"/>
    <mergeCell ref="A21:F21"/>
    <mergeCell ref="A24:F27"/>
    <mergeCell ref="HU7:HZ7"/>
    <mergeCell ref="IA7:IF7"/>
    <mergeCell ref="IG7:IL7"/>
    <mergeCell ref="IM7:IR7"/>
    <mergeCell ref="IS7:IV7"/>
    <mergeCell ref="A8:F8"/>
    <mergeCell ref="GK7:GP7"/>
    <mergeCell ref="GQ7:GV7"/>
    <mergeCell ref="GW7:HB7"/>
    <mergeCell ref="HC7:HH7"/>
    <mergeCell ref="HI7:HN7"/>
    <mergeCell ref="HO7:HT7"/>
    <mergeCell ref="FA7:FF7"/>
    <mergeCell ref="FG7:FL7"/>
    <mergeCell ref="FM7:FR7"/>
    <mergeCell ref="FS7:FX7"/>
    <mergeCell ref="FY7:GD7"/>
    <mergeCell ref="GE7:GJ7"/>
    <mergeCell ref="DQ7:DV7"/>
    <mergeCell ref="DW7:EB7"/>
    <mergeCell ref="EC7:EH7"/>
    <mergeCell ref="EI7:EN7"/>
    <mergeCell ref="EO7:ET7"/>
    <mergeCell ref="EU7:EZ7"/>
    <mergeCell ref="CG7:CL7"/>
    <mergeCell ref="CM7:CR7"/>
    <mergeCell ref="CS7:CX7"/>
    <mergeCell ref="CY7:DD7"/>
    <mergeCell ref="DE7:DJ7"/>
    <mergeCell ref="DK7:DP7"/>
    <mergeCell ref="AW7:BB7"/>
    <mergeCell ref="BC7:BH7"/>
    <mergeCell ref="BI7:BN7"/>
    <mergeCell ref="BO7:BT7"/>
    <mergeCell ref="BU7:BZ7"/>
    <mergeCell ref="CA7:CF7"/>
    <mergeCell ref="IG6:IL6"/>
    <mergeCell ref="IM6:IR6"/>
    <mergeCell ref="IS6:IV6"/>
    <mergeCell ref="A7:F7"/>
    <mergeCell ref="M7:R7"/>
    <mergeCell ref="S7:X7"/>
    <mergeCell ref="Y7:AD7"/>
    <mergeCell ref="AE7:AJ7"/>
    <mergeCell ref="AK7:AP7"/>
    <mergeCell ref="AQ7:AV7"/>
    <mergeCell ref="GW6:HB6"/>
    <mergeCell ref="HC6:HH6"/>
    <mergeCell ref="HI6:HN6"/>
    <mergeCell ref="HO6:HT6"/>
    <mergeCell ref="HU6:HZ6"/>
    <mergeCell ref="IA6:IF6"/>
    <mergeCell ref="FM6:FR6"/>
    <mergeCell ref="FS6:FX6"/>
    <mergeCell ref="FY6:GD6"/>
    <mergeCell ref="GE6:GJ6"/>
    <mergeCell ref="GK6:GP6"/>
    <mergeCell ref="GQ6:GV6"/>
    <mergeCell ref="EC6:EH6"/>
    <mergeCell ref="EI6:EN6"/>
    <mergeCell ref="EO6:ET6"/>
    <mergeCell ref="EU6:EZ6"/>
    <mergeCell ref="FA6:FF6"/>
    <mergeCell ref="FG6:FL6"/>
    <mergeCell ref="CS6:CX6"/>
    <mergeCell ref="CY6:DD6"/>
    <mergeCell ref="DE6:DJ6"/>
    <mergeCell ref="DK6:DP6"/>
    <mergeCell ref="DQ6:DV6"/>
    <mergeCell ref="DW6:EB6"/>
    <mergeCell ref="BI6:BN6"/>
    <mergeCell ref="BO6:BT6"/>
    <mergeCell ref="BU6:BZ6"/>
    <mergeCell ref="CA6:CF6"/>
    <mergeCell ref="CG6:CL6"/>
    <mergeCell ref="CM6:CR6"/>
    <mergeCell ref="Y6:AD6"/>
    <mergeCell ref="AE6:AJ6"/>
    <mergeCell ref="AK6:AP6"/>
    <mergeCell ref="AQ6:AV6"/>
    <mergeCell ref="AW6:BB6"/>
    <mergeCell ref="BC6:BH6"/>
    <mergeCell ref="A3:F3"/>
    <mergeCell ref="A4:F4"/>
    <mergeCell ref="A5:F5"/>
    <mergeCell ref="A6:F6"/>
    <mergeCell ref="M6:R6"/>
    <mergeCell ref="S6:X6"/>
  </mergeCells>
  <printOptions horizontalCentered="1" verticalCentered="1"/>
  <pageMargins left="0.39375" right="0.39375" top="0.39375" bottom="0.5520833333333334" header="0.5118055555555555" footer="0.2763888888888889"/>
  <pageSetup firstPageNumber="1" useFirstPageNumber="1" horizontalDpi="300" verticalDpi="300" orientation="landscape" paperSize="9" scale="80" r:id="rId2"/>
  <headerFooter alignWithMargins="0">
    <oddFooter>&amp;L&amp;F v14_6&amp;CCadre d'offre&amp;RPage &amp;P de &amp;N</oddFooter>
  </headerFooter>
  <rowBreaks count="4" manualBreakCount="4">
    <brk id="41" max="255" man="1"/>
    <brk id="80" max="255" man="1"/>
    <brk id="117" max="255" man="1"/>
    <brk id="1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Lionel</cp:lastModifiedBy>
  <cp:lastPrinted>2022-04-08T14:41:12Z</cp:lastPrinted>
  <dcterms:modified xsi:type="dcterms:W3CDTF">2022-04-08T14:41:20Z</dcterms:modified>
  <cp:category/>
  <cp:version/>
  <cp:contentType/>
  <cp:contentStatus/>
</cp:coreProperties>
</file>